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mascr-my.sharepoint.com/personal/lcisneros_imas_go_cr/Documents/@ Proveeduría/2026/Transparencia y Web/Archivos para Web/"/>
    </mc:Choice>
  </mc:AlternateContent>
  <xr:revisionPtr revIDLastSave="1164" documentId="8_{9F511FC7-99CE-4576-AEA3-741692B34AE8}" xr6:coauthVersionLast="47" xr6:coauthVersionMax="47" xr10:uidLastSave="{DDC39DE0-1382-48A8-94AF-34FFC0143EE3}"/>
  <bookViews>
    <workbookView xWindow="-118" yWindow="-118" windowWidth="20307" windowHeight="10800" xr2:uid="{00000000-000D-0000-FFFF-FFFF00000000}"/>
  </bookViews>
  <sheets>
    <sheet name="2022" sheetId="7" r:id="rId1"/>
    <sheet name="SQL" sheetId="2" state="hidden" r:id="rId2"/>
    <sheet name="Dashboard" sheetId="9" r:id="rId3"/>
    <sheet name="Dashboard Clasificación" sheetId="10" r:id="rId4"/>
    <sheet name="Dashboard Subpartidas" sheetId="11"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 i="11" l="1"/>
  <c r="M10" i="11"/>
  <c r="M9" i="11"/>
  <c r="M8" i="11"/>
  <c r="L11" i="11"/>
  <c r="L10" i="11" a="1"/>
  <c r="L10" i="11" s="1"/>
  <c r="L9" i="11" a="1"/>
  <c r="L9" i="11" s="1"/>
  <c r="L8" i="11" a="1"/>
  <c r="L8" i="11" s="1"/>
  <c r="H30" i="11"/>
  <c r="G30" i="11"/>
  <c r="H29" i="11"/>
  <c r="G29" i="11"/>
  <c r="H28" i="11"/>
  <c r="G28" i="11"/>
  <c r="H27" i="11"/>
  <c r="G27" i="11"/>
  <c r="H26" i="11"/>
  <c r="G26" i="11"/>
  <c r="H25" i="11"/>
  <c r="G25" i="11"/>
  <c r="H24" i="11"/>
  <c r="G24" i="11"/>
  <c r="H23" i="11"/>
  <c r="G23" i="11"/>
  <c r="H22" i="11"/>
  <c r="G22" i="11"/>
  <c r="H21" i="11"/>
  <c r="G21" i="11"/>
  <c r="G15" i="11"/>
  <c r="G13" i="11"/>
  <c r="G12" i="11"/>
  <c r="G10" i="11"/>
  <c r="G8" i="11"/>
  <c r="D41" i="11"/>
  <c r="C41" i="11"/>
  <c r="D39" i="11" s="1"/>
  <c r="D40" i="11"/>
  <c r="C40" i="11"/>
  <c r="C39" i="11"/>
  <c r="C38" i="11"/>
  <c r="D37" i="11"/>
  <c r="C37" i="11"/>
  <c r="C36" i="11"/>
  <c r="D35" i="11"/>
  <c r="C35" i="11"/>
  <c r="D34" i="11"/>
  <c r="C34" i="11"/>
  <c r="D33" i="11"/>
  <c r="C33" i="11"/>
  <c r="D32" i="11"/>
  <c r="C32" i="11"/>
  <c r="D31" i="11"/>
  <c r="C31" i="11"/>
  <c r="D30" i="11"/>
  <c r="C30" i="11"/>
  <c r="D29" i="11"/>
  <c r="C29" i="11"/>
  <c r="D28" i="11"/>
  <c r="C28" i="11"/>
  <c r="D27" i="11"/>
  <c r="C27" i="11"/>
  <c r="D26" i="11"/>
  <c r="C26" i="11"/>
  <c r="D25" i="11"/>
  <c r="C25" i="11"/>
  <c r="D24" i="11"/>
  <c r="C24" i="11"/>
  <c r="D23" i="11"/>
  <c r="C23" i="11"/>
  <c r="D22" i="11"/>
  <c r="C22" i="11"/>
  <c r="D21" i="11"/>
  <c r="C21" i="11"/>
  <c r="D20" i="11"/>
  <c r="C20" i="11"/>
  <c r="D19" i="11"/>
  <c r="C19" i="11"/>
  <c r="D18" i="11"/>
  <c r="C18" i="11"/>
  <c r="D17" i="11"/>
  <c r="C17" i="11"/>
  <c r="D16" i="11"/>
  <c r="C16" i="11"/>
  <c r="D15" i="11"/>
  <c r="C15" i="11"/>
  <c r="D14" i="11"/>
  <c r="C14" i="11"/>
  <c r="D13" i="11"/>
  <c r="C13" i="11"/>
  <c r="D12" i="11"/>
  <c r="C12" i="11"/>
  <c r="D11" i="11"/>
  <c r="C11" i="11"/>
  <c r="D10" i="11"/>
  <c r="C10" i="11"/>
  <c r="D9" i="11"/>
  <c r="C9" i="11"/>
  <c r="D8" i="11"/>
  <c r="C8" i="11"/>
  <c r="K17" i="10"/>
  <c r="K14" i="10"/>
  <c r="K13" i="10"/>
  <c r="K11" i="10"/>
  <c r="K10" i="10"/>
  <c r="K8" i="10"/>
  <c r="G21" i="10"/>
  <c r="F21" i="10"/>
  <c r="E21" i="10"/>
  <c r="D21" i="10"/>
  <c r="C21" i="10"/>
  <c r="G20" i="10"/>
  <c r="F20" i="10"/>
  <c r="E20" i="10"/>
  <c r="D20" i="10"/>
  <c r="C20" i="10"/>
  <c r="G19" i="10"/>
  <c r="F19" i="10"/>
  <c r="E19" i="10"/>
  <c r="D19" i="10"/>
  <c r="C19" i="10"/>
  <c r="G18" i="10"/>
  <c r="F18" i="10"/>
  <c r="E18" i="10"/>
  <c r="D18" i="10"/>
  <c r="C18" i="10"/>
  <c r="G17" i="10"/>
  <c r="F17" i="10"/>
  <c r="E17" i="10"/>
  <c r="D17" i="10"/>
  <c r="C17" i="10"/>
  <c r="H12" i="10"/>
  <c r="H11" i="10"/>
  <c r="H10" i="10"/>
  <c r="H9" i="10"/>
  <c r="H8" i="10"/>
  <c r="G12" i="10"/>
  <c r="G11" i="10"/>
  <c r="G10" i="10"/>
  <c r="G9" i="10"/>
  <c r="G8" i="10"/>
  <c r="D12" i="10"/>
  <c r="D11" i="10"/>
  <c r="D10" i="10"/>
  <c r="D9" i="10"/>
  <c r="D8" i="10"/>
  <c r="C12" i="10"/>
  <c r="C11" i="10"/>
  <c r="C10" i="10"/>
  <c r="C9" i="10"/>
  <c r="C8" i="10"/>
  <c r="H17" i="9"/>
  <c r="I17" i="9"/>
  <c r="H16" i="9"/>
  <c r="I16" i="9"/>
  <c r="H15" i="9"/>
  <c r="I15" i="9"/>
  <c r="H14" i="9"/>
  <c r="I14" i="9"/>
  <c r="H13" i="9"/>
  <c r="I13" i="9"/>
  <c r="H12" i="9"/>
  <c r="I12" i="9"/>
  <c r="H11" i="9"/>
  <c r="I11" i="9"/>
  <c r="H10" i="9"/>
  <c r="I10" i="9"/>
  <c r="H9" i="9"/>
  <c r="I9" i="9"/>
  <c r="H8" i="9"/>
  <c r="I8" i="9"/>
  <c r="F16" i="9"/>
  <c r="F14" i="9"/>
  <c r="F12" i="9"/>
  <c r="F10" i="9"/>
  <c r="F8" i="9"/>
  <c r="C60" i="9"/>
  <c r="C59" i="9"/>
  <c r="C58" i="9"/>
  <c r="C57" i="9"/>
  <c r="C56" i="9"/>
  <c r="C55" i="9"/>
  <c r="C54" i="9"/>
  <c r="C53" i="9"/>
  <c r="C52" i="9"/>
  <c r="C51" i="9"/>
  <c r="C50" i="9"/>
  <c r="C49" i="9"/>
  <c r="C48" i="9"/>
  <c r="C47" i="9"/>
  <c r="C46" i="9"/>
  <c r="C45" i="9"/>
  <c r="C44" i="9"/>
  <c r="C43" i="9"/>
  <c r="C42" i="9"/>
  <c r="C41" i="9"/>
  <c r="C40" i="9"/>
  <c r="C39" i="9"/>
  <c r="C38" i="9"/>
  <c r="C37" i="9"/>
  <c r="C36" i="9"/>
  <c r="C35" i="9"/>
  <c r="C34" i="9"/>
  <c r="C33" i="9"/>
  <c r="C32" i="9"/>
  <c r="C31" i="9"/>
  <c r="C30" i="9"/>
  <c r="C29" i="9"/>
  <c r="C28" i="9"/>
  <c r="C27" i="9"/>
  <c r="C26" i="9"/>
  <c r="C25" i="9"/>
  <c r="C24" i="9"/>
  <c r="C23" i="9"/>
  <c r="C22" i="9"/>
  <c r="C21" i="9"/>
  <c r="C20" i="9"/>
  <c r="C19" i="9"/>
  <c r="C18" i="9"/>
  <c r="C17" i="9"/>
  <c r="C16" i="9"/>
  <c r="C15" i="9"/>
  <c r="C14" i="9"/>
  <c r="C13" i="9"/>
  <c r="C12" i="9"/>
  <c r="C11" i="9"/>
  <c r="C10" i="9"/>
  <c r="C9" i="9"/>
  <c r="C8" i="9"/>
  <c r="C7" i="9"/>
  <c r="D36" i="11" l="1"/>
  <c r="D38"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<sst xmlns="http://schemas.openxmlformats.org/spreadsheetml/2006/main" count="8367" uniqueCount="2808">
  <si>
    <t>NRO_SOL_CONTRATACION</t>
  </si>
  <si>
    <t>NUMERO_PROCEDIMIENTO</t>
  </si>
  <si>
    <t>ESTADO_SOL_CONT</t>
  </si>
  <si>
    <t>DESCRIPCION</t>
  </si>
  <si>
    <t>TIPO_PROCEDIMIENTO</t>
  </si>
  <si>
    <t>MODALIDAD</t>
  </si>
  <si>
    <t>CLASIFICACION_OBJETO</t>
  </si>
  <si>
    <t>MONTO_PRESUPUESTADO</t>
  </si>
  <si>
    <t>NRO_SOLICITUD_INSTITUCIONAL</t>
  </si>
  <si>
    <t>JUSTIFICACION_CONTRATACION</t>
  </si>
  <si>
    <t>DISP_RECURSO_HUMANO</t>
  </si>
  <si>
    <t>FINALIDAD_PUBLICA</t>
  </si>
  <si>
    <t>JUSTIFICACION_ESCOGENCIA</t>
  </si>
  <si>
    <t>PROCED_CONTROL_CALIDAD</t>
  </si>
  <si>
    <t>TERCEROS_INTERESADOS</t>
  </si>
  <si>
    <t>RIESGOS_IDENTIFICADOS</t>
  </si>
  <si>
    <t>OBSERVACIONES</t>
  </si>
  <si>
    <t>FECHA_ELABORACION_SOLICITUD</t>
  </si>
  <si>
    <t>FECHA_SOLICITUD</t>
  </si>
  <si>
    <t>FECHA_ENVIO_DISTRIBUCION</t>
  </si>
  <si>
    <t>SOLICITANTE</t>
  </si>
  <si>
    <t>ELABORADOR</t>
  </si>
  <si>
    <t>ADM_CONTRATO</t>
  </si>
  <si>
    <t>ELABORA_CARTEL_SOLICITUD</t>
  </si>
  <si>
    <t>FECHA_ENVIO_ELABORACION</t>
  </si>
  <si>
    <t>LINEA</t>
  </si>
  <si>
    <t>CODIGO_CLASIFICACION</t>
  </si>
  <si>
    <t>CODIGO_IDENTIFICACION</t>
  </si>
  <si>
    <t>RESERVA_PRESUPUESTARIA</t>
  </si>
  <si>
    <t>CENTRO_COSTOS</t>
  </si>
  <si>
    <t>SUBPARTIDA_OBJ_GASTO</t>
  </si>
  <si>
    <t>CANTIDAD</t>
  </si>
  <si>
    <t>TOTAL</t>
  </si>
  <si>
    <t>0062022000100001</t>
  </si>
  <si>
    <t>2022CD-000111-0005300001</t>
  </si>
  <si>
    <t>Completado</t>
  </si>
  <si>
    <t>Servicio de reparación de equipo multifuncional. Modelo Kyocera Taskalfa 3552CI</t>
  </si>
  <si>
    <t>CONTRATACIÓN DIRECTA</t>
  </si>
  <si>
    <t>Servicios</t>
  </si>
  <si>
    <t>SERVICIOS</t>
  </si>
  <si>
    <t>CRC 787389,65</t>
  </si>
  <si>
    <t>10014427</t>
  </si>
  <si>
    <t>El Área de Acción Social y Administración de Instituciones cuenta con una multifuncional la cual fue adquirida por la institución con el fin de facilitar y agilizar las labores de la misma, la cual se necesita realizar reparaciones ocasionales que garanticen el buen funcionamiento del activo._x000D_
_x000D_
Estos equipos son herramientas fundamentales a la hora de brindar atención a los clientes internos y externos de la institución, ya que se logra obtener documentos que respaldan las diligencias de los beneficiarios, los cuales posteriormente se incluirán dentro de los expedientes físicos y digitales. _x000D_
_x000D_
Por lo expuesto, se requiere que el servicio de reparación de la multifuncional marca Kyocera Taskalfa 3552CI, modelo LBWA1ZZ1CA, placa no. 32536.</t>
  </si>
  <si>
    <t>Se cuenta con personal del Área de Acción Social y Administración de Instituciones para el proceso de contratación administrativa y de fiscalización para el recibo satisfactorio del servicio solicitado.</t>
  </si>
  <si>
    <t>Que las personas funcionarias del Área de Acción Social y Administración de Instituciones puedan desempeñar sus funciones, con equipos de impresión, copia y escaneo que se encuentren en óptimas condiciones, contribuyendo a la atención oportuna, eficiente y eficaz para el cliente interno y externo de la institución.</t>
  </si>
  <si>
    <t>Es necesario contratar a una empresa que brinde el servicio ya que el IMAS no cuenta con un área que realice el mantenimiento y reparación requerido, para el correcto funcionamiento los equipos de impresión utilizados.</t>
  </si>
  <si>
    <t>Verificación por parte de la persona administradora del contrato de que el activo imprima hojas sin manchas y con la mejor calidad manteniendo los colores y la claridad en la letra; así mismo, que no quede papel atascado.</t>
  </si>
  <si>
    <t>07/09/2022 10:08</t>
  </si>
  <si>
    <t>28/10/2022</t>
  </si>
  <si>
    <t>04/11/2022 11:34</t>
  </si>
  <si>
    <t>JESSICA CHACON SANCHEZ</t>
  </si>
  <si>
    <t>ANABELLE HERNANDEZ CAÑAS</t>
  </si>
  <si>
    <t>Alicia Boza Ruiz</t>
  </si>
  <si>
    <t>07/11/2022 09:56</t>
  </si>
  <si>
    <t>81112306</t>
  </si>
  <si>
    <t>92059044</t>
  </si>
  <si>
    <t>1218000000</t>
  </si>
  <si>
    <t>1.08.08</t>
  </si>
  <si>
    <t>0062022000500002</t>
  </si>
  <si>
    <t>2022CD-000002-0005300001</t>
  </si>
  <si>
    <t>Servicios de Mensajería Externa en el Edificio Central de IMAS</t>
  </si>
  <si>
    <t>CRC 12819380</t>
  </si>
  <si>
    <t>10014091</t>
  </si>
  <si>
    <t>Si bien la Institución avanza hacia el cumplimiento de una política cero papel, aún se genera una cantidad importante de documentación en soporte papel que requiere ser distribuida y entregada en entes del sector público, personas físicas y jurídicas del sector privado así como otras dependencias del IMAS, ubicadas en el Gran Área Metropolitana diariamente. Al no contarse con personas funcionarias_x000D_
con perfil en mensajería ni se cuenta con motocicletas dentro de la flotilla del nivel_x000D_
central, se hace necesario contratar estos servicios.</t>
  </si>
  <si>
    <t>Se cuenta con los recursos materiales y el personal necesario para la contratación_x000D_
y fiscalización del contrato._x000D_
1 Espacio para reuniones de coordinación en la oficina de la Licda. Luz Meza Calvo en el_x000D_
Área de Servicios Generales. Dirección: Edificio Central de IMAS, 75 Sur de Pollos_x000D_
Kentucky, Barrio Francisco Peralta, San Pedro. San José, primer piso. _x000D_
Canales de comunicación: Correo electrónico lmeza@imas.go.cr, con la Licda. Luz Argentina Meza Calvo, administradora del contrato, Nº telefónico: 2202-4112, en caso de ausencia con Gabriela Soto Quijano, Jefatura del Área de Servicios Generales, correo electrónico gsotoq@imas.go.cr. Nº telefónico: 2202-4054.</t>
  </si>
  <si>
    <t>Lograr que el Nivel Central cuente con servicios eficaces y oportunos de_x000D_
distribución y entrega de los diferentes documentos institucionales en soporte_x000D_
papel; así como paquetería, contribuyendo con ello, al objetivo de comunicación_x000D_
que implica cada uno de éstos.</t>
  </si>
  <si>
    <t>Al no ser posible; en estos momentos, aumentar el número de plazas para contar_x000D_
con personas funcionarias con perfil de mensajería y no disponerse de_x000D_
motocicletas, la opción más eficaz y que implica ahorros es la contratación de_x000D_
estos servicios, dado que existen en el mercado personas físicas y jurídicas con_x000D_
experticia en este tipo de servicios que cada día se profesionalizan más, los_x000D_
cuales cuentan con personal conocedor de la zona, y la importancia de la entrega_x000D_
de la documentación y paquetería, lográndose contar con la verificación de que_x000D_
cada documento o paquete llegara a su destino con la importancia que esto reviste_x000D_
para la Institución tanto en su quehacer como en su imagen.</t>
  </si>
  <si>
    <t>1. Una vez notificado el contrato por medio de la Plataforma SICOP, la Administradora del Contrato LMeza@imas.go.cr, Licda. Luz Argentina Meza Calvo coordinará con la persona adjudicada para indicarle la fecha de inicio y revisar lo estipulado en el contrato para su cumplimiento, solicitando la información indicada en este documento._x000D_
2. La calidad del servicio será verificada por la persona Encargada de la Administración del Contrato Licda. Luz Argentina Meza Calvo, quien coordinará con el personal destacado en la oficina de Correspondencia y Reprografía del Área de Servicios Generales, mediante los reportes escritos o verbales que se emanen de los hechos relevantes del servicio recibido._x000D_
3. Mensualmente la empresa pondrá a cobro los servicios contratados mediante factura electrónica, adicionalmente enviará informe a la persona administradora del contrato donde detalle la labor realizada y si se generaron situaciones que deba la administración conocer como opciones de mejora, el cumplimiento del plan de mantenimiento de las motocicletas. Dicho informe, junto con los hechos relevantes del servicio prestado en el mes, será analizado por la persona administradora del contrato, quien elevará en casos estrictamente necesarios un informe de fiscalización a la Jefatura del Área de Servicios Generales._x000D_
4. El servicio de mensajería externa se realizará desde Correspondencia y Reprografía, el cual está ubicada en el sótano del Edificio Central de IMAS. Dirección: 75 Sur de KFC, Barrio Francisco Peralta, Catedral, San José._x000D_
5. Se contará con la colaboración del Sr. Emilio Alvarado Ruiz, o en su ausencia con la Sra. Carmen Gallo Vallejos de Correspondencia y Reprografía, o personas que se contraten en caso de sustitución, para la distribución, entrega y control de los documentos. Nº telefónico 2202-4027 o 2202-4028.</t>
  </si>
  <si>
    <t>28/01/2022 09:54</t>
  </si>
  <si>
    <t>28/01/2022</t>
  </si>
  <si>
    <t>31/01/2022 08:40</t>
  </si>
  <si>
    <t>Luz Argentina Meza Calvo</t>
  </si>
  <si>
    <t>KARLA VANESSA MURILLO MONGE</t>
  </si>
  <si>
    <t>01/02/2022 09:32</t>
  </si>
  <si>
    <t>78102206</t>
  </si>
  <si>
    <t>92002384</t>
  </si>
  <si>
    <t>10014091 Ser. Mensajería Ext</t>
  </si>
  <si>
    <t>1102000000</t>
  </si>
  <si>
    <t>1.04.06</t>
  </si>
  <si>
    <t>0062022000500003</t>
  </si>
  <si>
    <t>2022LA-000004-0005300001</t>
  </si>
  <si>
    <t>Mejoras al Sistema de Detección de Incendios del Edificio Central del IMAS</t>
  </si>
  <si>
    <t>LICITACIÓN ABREVIADA</t>
  </si>
  <si>
    <t>BIENES/SERVICIOS</t>
  </si>
  <si>
    <t>CRC 61237895</t>
  </si>
  <si>
    <t>10014116</t>
  </si>
  <si>
    <t>Los sistemas de detección y alarma de incendios son fundamentales en la protección contra incendios, alertar de manera temprana a las personas ocupantes y reducir las consecuencias devastadoras de un incendio sobre vidas y propiedades. Así mismo cumpliendo con lo estipulado en la NFPA 101 Código de Seguridad Humana y a nivel nacional con el Manual de Disposiciones Técnicas Generales sobre Seguridad Humana y Protección Contra Incendios.  _x000D_
_x000D_
El Edificio Central cuenta con un número reducido de detectores de humo, por lo que para dar cumplimiento a las normas vigentes; antes mencionadas, se hace necesario colocar estos equipos en todos los espacios cerrados dado que actualmente no se cuenta con ellos.</t>
  </si>
  <si>
    <t>a.	Máster Gabriela Soto Quijano, Jefatura Área de Servicios Generales y Lic. Erick Araya Hernández Encargado a.i. Proceso Servicios Administrativos para conducir, coordinar, los aspectos administrativos de la ejecución contractual._x000D_
b.	Arquitecto Teodoro Hodgson Bustamante del Proceso de Infraestructura del Área de Servicios Generales para dar seguimiento al cronograma además de conducir, asesorar y dar acompañamiento desde su ejercicio profesional en los aspectos constructivos._x000D_
_x000D_
c.	Sr.  Minor Ramírez Villalobos, Operario de Mantenimiento del Área de Servicios Generales, para dar acompañamiento y apoyo durante la ejecución de los trabajos de instalación._x000D_
d.	Licda. Diana Vargas Garita, Profesional en Salud Ocupacional para apoyo en el cumplimiento de normas de seguridad humana.</t>
  </si>
  <si>
    <t>Con esta contratación se busca la protección de las personas ocupantes del edificio así como resguardar los activos institucionales, archivos entre otros y además de ello proteger las instalaciones físicas de la institución._x000D_
_x000D_
Con esta contratación se busca contar con un sistema de detección más robusto y con ello mitigar el riesgo de no lograr detectar a tiempo un conato de incendio en el Edificio. Lo que impactaría en lograr una evacuación temprana en caso necesario _x000D_
_x000D_
Adicional a lo anterior En Ley de control interno es una actividad de control la protección del patrimonio</t>
  </si>
  <si>
    <t>Se debe realizar la presente contratación debido a que no se cuenta con las personas físicas o jurídicas que cuenten con el conocimiento en este tema tan especializado, es por ello que con esta contratación se dotaría a la institución de un mejor servicio, atendiendo la normativa vigente relacionada al tema para la protección de las personas ocupantes._x000D_
_x000D_
Los resultados de la consultoría.  2019LA-000026-0005300001 Diagnóstico, Diseño e Inspección de Diversos Sistemas Electromecánicos en el Edificio Central del Instituto Mixto de Ayuda Social. indica “En general, el sistema de detección contra incendios tiene serias deficiencias en relación a la detección, hay muy pocos detectores a lo largo del edificio, y no cubren todas las zonas de riesgo del edificio, además, como se muestra en la siguiente figura el sistema de canalizaciones tiene en algunos tramos métodos de instalación incorrectos”._x000D_
_x000D_
A raíz de la consultoría antes mencionada se logró obtener, además del diagnóstico que estableció las condiciones del sistema existente, un diseño donde se establecieron las mejoras a realizar lo cual corresponde al detalle de servicios y equipos requeridos.</t>
  </si>
  <si>
    <t>Inspección de las obras_x000D_
•	La inspección contratada a Ingenierías Jorge Lizano y Asociados tendrá como función la de aprobar o rechazar la calidad de los materiales y equipos, así como el trabajo realizado, decidir cualquier duda en la interpretación de los planos y especificaciones, aprobación del costo de trabajos extras, verificación de facturación, vigilará que los trabajos se desarrollen como en esos documentos se indica y velar por el fiel cumplimiento del contrato._x000D_
•	La inspección determinará los materiales y equipos que estarán sujetos a la aprobación previa. Los materiales y equipos deberán ser nuevos, de la mejor calidad en su clase, de acuerdo con lo especificado y serán sometidos a inspección, examen y prueba de los inspectores en cualquier momento durante la manufactura o la construcción y en el lugar donde se efectúen estos procesos._x000D_
•	La inspección tendrá derecho a rechazar materiales y instalaciones defectuosas, así como también solicitar su corrección. Toda labor que haya sido rechazada deberá ser corregida satisfactoriamente y todo material deberá ser sustituido por el contratista, todo sin costo adicional para el IMAS_x000D_
•	El contratista proporcionará prontamente por su cuenta, sin costo adicional, todas las facilidades, mano de obra y materiales necesarios para exámenes que deseen hacer los inspectores._x000D_
•	Cuando el contratista solicite que se realice una inspección de prueba lo hará por escrito, con dos días hábiles de anticipación._x000D_
•	Si la Inspección considera necesario o conveniente, en cualquier momento anterior a la aceptación final de las obras, el hacer una inspección de todos los trabajos terminados, quitando o rompiendo partes de los mismos, el contratista proporcionará, ha pedido de los inspectores, todas las facilidades, mano de obra y materiales requeridos para cumplir con lo solicitado. Si los trabajos resultaran defectuosos en cualquier sentido por culpa del contratista, éste pagará todos los gastos de la prueba y reconstrucción satisfactoria, a juicio del IMAS. Sin embargo, si resultara que los trabajos cumplen con los requisitos del contrato, a juicio de los inspectores, le será reconocido al contratista el costo real de los materiales y mano de obra necesariamente involucrados en la prueba y sustitución, por parte del IMAS. Además, si la terminación de las obras hubiera sido retrasada por ese motivo se concederá al contratista una extensión de plazo debido al trabajo adicional a criterio de los inspectores._x000D_
Inspección de planillas y registros_x000D_
_x000D_
A los inspectores se les deberá hacer entrega de la presentación de las planillas del I.N.S. y C.C.S.S. debidamente recibidas para proceder con el trámite de facturas de todo el personal del contratista involucrado en la obra.  Los inspectores tendrán derecho a solicitar facturas de materiales y cualquier otro dato o documentos pertinentes._x000D_
_x000D_
Fiscalización del contrato_x000D_
_x000D_
a.	La coordinación del Estudio Técnico de oferta con la consultora, la realizará el encargado d</t>
  </si>
  <si>
    <t>16/02/2022 14:22</t>
  </si>
  <si>
    <t>17/02/2022</t>
  </si>
  <si>
    <t>24/02/2022 13:52</t>
  </si>
  <si>
    <t>ADITA GABRIELA SOTO QUIJANO</t>
  </si>
  <si>
    <t>DIANA VARGAS GARITA</t>
  </si>
  <si>
    <t>BERNARDO RAMIREZ CAMPOS</t>
  </si>
  <si>
    <t>07/03/2022 08:15</t>
  </si>
  <si>
    <t>46191505</t>
  </si>
  <si>
    <t>92088888</t>
  </si>
  <si>
    <t>10014116 Sist Detección Incen</t>
  </si>
  <si>
    <t>5.02.99</t>
  </si>
  <si>
    <t>0062022000500004</t>
  </si>
  <si>
    <t>2022CD-000018-0005300001</t>
  </si>
  <si>
    <t>Servicios para el suministro e instalación del sistema hidroneumático y lavado del tanque de captación del agua potable en Casa Anexa del IMAS.</t>
  </si>
  <si>
    <t>Cantidad definida</t>
  </si>
  <si>
    <t>CRC 800000</t>
  </si>
  <si>
    <t>10014221</t>
  </si>
  <si>
    <t>En el inmueble Casa Anexa frente al Parque Italia se requiere realizar la sustitución del sistema hidroneumático, y la realización del lavado del tanque de captación para garantizar la operación y abastecimiento en caso de desabastecimiento de la red pública. A partir de la revisión realizada por las personas operarias de mantenimiento, se identificó que dicho sistema dejó de funcionar por lo que actualmente el inmueble presenta problemas con la presión de agua y su distribución en toda el área constructiva.</t>
  </si>
  <si>
    <t>El IMAS cuenta con las personas funcionarias del Área de Servicios Generales para la correcta fiscalización del presente contrato, el encargado de Infraestructura el arquitecto Teodoro Hodgson Bustamante, el Lic. Randall González Matamoros, Encargado a.i. Servicios Administrativos. Adicionalmente se contará con el aporte y acompañamiento de los Operarios de Mantenimiento Sr. Minor Ramírez Villalobos y señor Carlos Matarrita López, y se cuenta con el personal secretarial y administrativo para las labores de apoyo.</t>
  </si>
  <si>
    <t>Prevenir posibles interrupciones o disminuciones en los servicios que prestan las personas funcionarias que se ubican en la casa anexa frente al Parque Italia, que podrían ser causados por la falta de suministro de agua potable o por problemas de salud asociados con la calidad de potabilidad del agua causados por la falta de presión generados por un sistema hidroneumático inoperante o en mal estado y una posible contaminación en el tanque de captación con que cuenta la edificación.</t>
  </si>
  <si>
    <t>Se gestiona la presente contratación ya que una vez realizada la revisión del actual sistema hidroneumático se evidenció que dejó de funcionar y que presenta daños que evitan su reparación por lo que necesita ser sustituido, conjuntamente deben realizarse los trabajos de limpieza del tanque de captación así como de ajustes en la tapa de dicho tanque con el fin de evitar que ingresen agua de lluvia u otros contaminantes que esta pueda arrastrar y lleguen a contaminar el agua que será utilizada en el inmueble. Al tratarse de un servicio para suplir e instalar un equipo especial que requiere de un personal y herramientas especializado, este no puede ser realizado por el personal de la institución por lo que se necesita una contratación por parte del IMAS de un proveedor que se encargue de brindar los servicios y así para evitar posibles daños a los bienes institucionales o riesgos para la administración.</t>
  </si>
  <si>
    <t>En cuanto a los plazos establecidos y las obras que entregara la Contratista, la persona profesional responsable de la inspección de las obras por parte del IMAS y la persona funcionaria encargada de la administración del contrato el Lic. Randall González Matamoros, velarán por que se cumplan los plazos establecidos y las especificaciones técnicas solicitadas._x000D_
El seguimiento técnico de los trabajos por parte del IMAS, estará a cargo de la persona Encargada de Infraestructura el Arq. Teodoro Hodgson Bustamante, quien verificará en el sitio de que el trabajo se realiza de acuerdo con las condiciones técnicas solicitadas._x000D_
Durante el tiempo que duren los trabajos las personas operarias de mantenimiento realizarán un seguimiento de los trabajos para asegurar que estos se realicen de acuerdo con las mejores prácticas de labor de acuerdo con sus competencias e informaran de cualquier tema que consideren pertinente a la persona administradora del contrato y a la persona encargada del proceso de infraestructura_x000D_
Cuando la contratista informe que están finalizado los trabajos, la persona designada como Administrador del Contrato revisará en conjunto con la persona Encargada de Infraestructura, el servicio terminado e instalado, los cuales aceptan o rechazan según sea el caso.</t>
  </si>
  <si>
    <t>04/04/2022 09:49</t>
  </si>
  <si>
    <t>04/04/2022</t>
  </si>
  <si>
    <t>21/04/2022 14:31</t>
  </si>
  <si>
    <t>Randall Gerardo González Matamoros</t>
  </si>
  <si>
    <t>25/04/2022 07:55</t>
  </si>
  <si>
    <t>40151510</t>
  </si>
  <si>
    <t>92160550</t>
  </si>
  <si>
    <t>10014221 Serv Sumin Inst Hidr</t>
  </si>
  <si>
    <t>1212000000</t>
  </si>
  <si>
    <t>1.08.01</t>
  </si>
  <si>
    <t>0062022000500005</t>
  </si>
  <si>
    <t>2022CD-000036-0005300001</t>
  </si>
  <si>
    <t>Servicio de mantenimiento preventivo de la planta marca KOHLER POWER SYSTEMS y la Transferencia Eléctrica, ubicadas en el Edificio Central del Instituto Mixto de Ayuda Social</t>
  </si>
  <si>
    <t>CRC 2800000</t>
  </si>
  <si>
    <t>10014251</t>
  </si>
  <si>
    <t>Garantizar el funcionamiento óptimo de la Planta Eléctrica marca KOHLER POWER_x000D_
SYSTEMS y el sistema de la Transferencia Eléctrica, ubicadas en el Edificio Central del_x000D_
IMAS, lo cual procura prever averías o desperfectos en su estado inicial y así mantener_x000D_
los equipos o instrumentos en completa operación a los niveles y eficiencia óptimos, esto, permitiendo extender su vida útil y a la vez se disminuyen los riesgos por fallas o_x000D_
paros repentinos que podían provocar daños en los equipos.</t>
  </si>
  <si>
    <t>Para verificar la correcta ejecución del objeto contratado, la institución cuenta con_x000D_
personal profesional en Servicios Administrativos, a saber, el Lic. Randall González Matamoros, quien contará con el aporte y apoyo de las personas Operarias de_x000D_
Mantenimiento del área de Servicios Generales, además se cuenta con el personal_x000D_
secretarial y administrativo para las labores de apoyo.</t>
  </si>
  <si>
    <t>Garantizar que; ante fallos en el fluido eléctrico, tanto los servicios que brindan las_x000D_
personas funcionarias del IMAS, así como los equipos electromecánicos y activos_x000D_
institucionales que consumen electricidad no se vean afectados, dado que deben_x000D_
mantenerse en continuo funcionamiento.</t>
  </si>
  <si>
    <t>Por tratarse de una Contratación Directa por oferente único (Artículo 2 inc. d LCA y_x000D_
artículo 139 inciso a RLCA), el área de Servicios Administrativos solicitó a la empresa_x000D_
FONT SERVICIOS ELECTROMECANICOS S.A la certificación de que es la única_x000D_
empresa acreditada por el fabricante para brindar mantenimiento preventivo y correctivo_x000D_
a la Planta Eléctrica marca KOHLER POWER SYSTEMS e incluye el mantenimiento del_x000D_
de la Transferencia Eléctrica, instalada en el Edificio Central del IMAS._x000D_
Mediante Oficio IMAS-SGSA-0170-2022 en respuesta a oficio IMAS-SGSA-ASG-098-_x000D_
2022 referente a la solicitud de autorización para prescindir de un concurso ordinario en_x000D_
la contratación de servicios de mantenimiento preventivo y correctivo de la planta_x000D_
eléctrica marca KOHLER POWER SYSTEMS, ubicada en el Edificio Central del IMAS,_x000D_
se autorizó por parte de la Subgerencia de Soporte Administrativo prescindir de un_x000D_
concurso ordinario, elaborando para ello la Resolución Administrativa IMAS-SGSARESO-_x000D_
0014-2022, conforme a lo establecido en el “Procedimiento para la Adquisición_x000D_
de Bienes y Servicios de Materia Excluidas de los Procedimientos de Contratación_x000D_
Administrativa”.</t>
  </si>
  <si>
    <t xml:space="preserve">Una vez dada la orden de inicio, la contratista presentará a persona designada como_x000D_
administradora de esta contratación, un cronograma de mantenimiento preventivo el_x000D_
cual será valorado y una vez aprobado velará por su cumplimiento. Para cada visita la_x000D_
contratista comunicará con suficiente antelación las personas y números de_x000D_
identificación autorizadas para el mantenimiento y por parte del IMAS un funcionario de_x000D_
Mantenimiento dará acompañamiento y verificará los detalles técnicos del servicio_x000D_
recibido._x000D_
Producto de cada visita de mantenimiento preventivo, la Contratista suministrará una_x000D_
copia del REPORTE TÉCNICO el cual indicará la fecha de la visita, horario en que se_x000D_
prestó el servicio, nombres de las personas que lo realizaron además contará el detalle_x000D_
del servicio brindado y el estado de los equipos a los que se les dio mantenimiento, si_x000D_
presentan algunos defectos, fallos o condiciones que puedan dar lugar a averías o_x000D_
problemas de funcionamiento; recomendaciones técnicas o sugerencias de_x000D_
requerimientos de mantenimientos correctivos indicando con toda precisión el detalle de_x000D_
repuestos y/o accesorios que deban sustituirse y la razón para ello. De elaborarse en_x000D_
soporte papel deberá constar una firma autorizada por parte de la empresa prestataria_x000D_
del servicio. En caso de envío digital deberá contar con una firma digital autorizada por_x000D_
parte de la contratista al correo de la persona Administradora del Contrato._x000D_
Dicha persona funcionaria lo revisará para detectar si existen requerimientos de_x000D_
mantenimiento correctivo para valorar y proceder según corresponda._x000D_
Cuando sean necesarios los mantenimientos correctivos, la persona designada como_x000D_
Administradora del Contrato solicitará cotización a la contratista, con todo el detalle_x000D_
necesario para posteriormente coordinar al interno del Área la creación de reserva y_x000D_
posterior liberación de los recursos presupuestarios existentes, esto permitirá la carga_x000D_
de la correspondiente solicitud de pedido. La Contratista facturará por separado el_x000D_
servicio de mantenimiento correctivo del contrato para mantenimiento preventivo, la factura digital se remitirá al correo de la persona administradora del contrato_x000D_
rgonzalez@imas.go.cr con copia a kmurillo@imas.go.cr y_x000D_
feserviciosgenerales@imas.go.cr y el pago se gestionará internamente y el IMAS_x000D_
cancelará en un plazo menor a 30 días naturales. Toda facturación se tramitará contra_x000D_
servicio recibido a satisfacción._x000D_
Toda información relevante de la contratación se enviarán al Área de Proveeduría_x000D_
Institucional para ser incorporados al expediente digital de la contratación en SICOP e_x000D_
igualmente la persona administradora del contrato mantendrá un expediente temático_x000D_
de la contratación en la carpeta compartida del Área de Servicios Generales en la_x000D_
plataforma Share Point._x000D_
La persona Administradora de Contrato velará por la gestión oportuna de prórrogas,_x000D_
modificaciones contractuales o demás figuras de la contratación administrativa que_x000D_
correspondan </t>
  </si>
  <si>
    <t>27/04/2022 14:53</t>
  </si>
  <si>
    <t>06/06/2022</t>
  </si>
  <si>
    <t>09/06/2022 14:39</t>
  </si>
  <si>
    <t>JOHANNA SOLANO SEQUEIRA</t>
  </si>
  <si>
    <t>LAURA MARIA CISNEROS RUIZ</t>
  </si>
  <si>
    <t>10/06/2022 08:40</t>
  </si>
  <si>
    <t>72151502</t>
  </si>
  <si>
    <t>92083484</t>
  </si>
  <si>
    <t>10014251 Mant Prev Corre Plant</t>
  </si>
  <si>
    <t>1.08.04</t>
  </si>
  <si>
    <t>0062022000500006</t>
  </si>
  <si>
    <t>2022LA-000013-0005300001</t>
  </si>
  <si>
    <t>Servicio de mantenimiento preventivo y correctivo para el sistema de ventilación mecánica instalada en Edificio Central del Instituto Mixto de Ayuda Social.</t>
  </si>
  <si>
    <t>CRC 44000000</t>
  </si>
  <si>
    <t>10014253</t>
  </si>
  <si>
    <t>En el Edificio Central del IMAS  se cuenta con un sistema de Ventilación Mecánica. Para garantizar su correcto funcionamiento y contribuir con la distribución del aire dentro del edificio, es indispensable contar con un adecuado mantenimiento preventivo. Esto contribuirá a que dicho sistema se desempeñe en condiciones óptimas y reducir costos de mantenimiento correctivo elevados o salidas de operación del equipo.</t>
  </si>
  <si>
    <t>El IMAS cuenta con las personas funcionarias del Área de Servicios Generales para la correcta fiscalización del objeto contratado, el Encargado A.I. del Proceso de Servicios Administrativos, Lic. Randall González Matamoros, quien contará con el apoyo de las personas Operarias de Mantenimiento, además se cuenta con el personal secretarial y administrativo para las labores de apoyo.</t>
  </si>
  <si>
    <t>El adecuado cuido y protección del equipo alargará su vida útil y con ello se evitará el uso de los recursos para costosos mantenimientos correctivos, o el tener que adquirir un nuevo equipo en corto tiempo.  Por otra parte, el sistema de ventilación mejorar la admisión y calidad del aire, incorporando sistemas de filtración y sistemas de control, por ello, el buen funcionamiento del equipo y el buen estado garantiza la operación normal de los equipos del Edificio y con ello los servicios que se brindan a la población institucional no se interrumpan.</t>
  </si>
  <si>
    <t>Se gestiona la contratación de este tipo de servicios dado que en el mercado existen personas físicas y jurídicas con la experticia y maquinaria suficiente para brindar este tipo de servicios, dado que la Institución no cuenta con las personas funcionarias idóneas para asumir estos mantenimientos. Se definió el alcance técnico de la contratación, con base en la información técnica brindada en la contratación con la cual se instalaron dichos  equipos, por lo que se logró detallar los trabajos necesarios para su mantenimiento,  y consecuentemente definir el alcance del servicio requerido.  De igual forma fue posible concluir que corresponde gestionar contratación dado que el conocimiento y competencias necesarios son especializados por lo que las personas operarias de mantenimiento de la institución no podrían asumir este trabajo.</t>
  </si>
  <si>
    <t xml:space="preserve">La persona designada como administradora de esta contratación analizará el cronograma propuesto por la empresa que resulte adjudicada en su oferta y posteriormente junto con la contratista se elaborará el definitivo, y velará por su cumplimiento.   Para cada visita se dará acompañamiento por parte una persona Operaria de Mantenimiento, quienes verificarán los servicios recibidos._x000D_
_x000D_
Producto de cada visita de mantenimiento preventivo continuo,  la contratista remitirá a la persona Administradora de la Contratación, preferiblemente  en medio digital o; en su defecto, en soporte papel un  REPORTE TÉCNICO el cual indicará la fecha de la visita, horario en que se prestó el servicio, nombres de las personas que lo realizaron además contará el detalle de servicio brindado y el estado de los equipos a los que se les dio mantenimiento, si presentan algunos defectos, fallos o condiciones que puedan dar lugar a averías o problemas de funcionamiento; recomendaciones técnicas o sugerencias de requerimientos de mantenimientos correctivos indicando con toda precisión el detalle de repuestos o accesorios que deban sustituirse y la razón para ello. Dicho reporte contendrá la firma digital de la persona responsable de su comunicación, de elaborarse en soporte papel deberá constar una firma autorizada por parte de la empresa prestataria del servicio. _x000D_
 _x000D_
La persona Administradora del Contrato revisará dicho reporte técnico, para detectar si existen requerimientos de mantenimiento correctivo para valorar y proceder según corresponda._x000D_
De proceder el mantenimiento correctivo, la persona Administradora del Contrato solicitará cotización a la contratista, gestionará los recursos presupuestarios con los que se cuenta previamente y  gestionará internamente lo correspondiente.  La Contratista facturará por separado los mantenimientos correctivos del servicio de mantenimiento preventivo y se gestionará su pago por los medios acostumbrados con base en el pedido para cada tipo de servicio. _x000D_
El mantenimiento correctivo se deberá realizar de la siguiente manera según se indica:_x000D_
_x000D_
a.	Una vez que es detectado un servicio de mantenimiento correctivo en alguna de los sistemas de ventilación mecánica que se encuentran en el Edificio Central del IMAS, la persona operaria de mantenimiento emitirá una solicitud a la persona Administradora del Contrato._x000D_
b.	La persona Administradora del Contrato analiza la solicitud y, de corresponder al alcance del trabajo y contar con recursos presupuestarios, la persona Administradora de Contrato remite la solicitud de trabajo a la Contratista. _x000D_
c.	De requerirse se contará con el acompañamiento y apoyo de parte de las personas operarias de mantenimiento de la institución._x000D_
d.	Todo documento que se genere de esta contratación se remitirá al expediente digital en SICOP y la persona Administradora del Contrato conservará en la carpeta compartida del Área un expediente temático de la contratación con todos los documentos y comunicaciones._x000D_
En caso </t>
  </si>
  <si>
    <t>Para el mantenimiento preventivo continuo se estima un total de ₡44.000.000,00 (Cuarenta y cuatro_x000D_
millones con 00/100), por el primer año del contrato más tres prórrogas facultativas para la_x000D_
administración, se estima anual la suma de ₡11.000.000,00 (Once millones con 00/100). El costo_x000D_
individual de las cuatro visitas al año cada una por un monto estimado de ₡2.750.000,00 (Dos millones_x000D_
setecientos cincuenta mil colones con 00/100)_x000D_
Estos servicios se encuentran imputados en el Programa Actividades Centrales, en la partida_x000D_
presupuestaria 1.08.01 Mantenimiento del Sistema de Ventilación del Edificio Central.</t>
  </si>
  <si>
    <t>27/04/2022 16:20</t>
  </si>
  <si>
    <t>15/06/2022</t>
  </si>
  <si>
    <t>30/06/2022 09:18</t>
  </si>
  <si>
    <t>05/07/2022 08:33</t>
  </si>
  <si>
    <t>72101599</t>
  </si>
  <si>
    <t>92251039</t>
  </si>
  <si>
    <t>10014253 Mant Sist Ventilaci</t>
  </si>
  <si>
    <t>0062022000500007</t>
  </si>
  <si>
    <t>2022CD-000033-0005300001</t>
  </si>
  <si>
    <t>Servicios para la Limpieza del Tanque de Control de flujos de Agua Pluvial del Edificio Central del IMAS.</t>
  </si>
  <si>
    <t>CRC 3000000</t>
  </si>
  <si>
    <t>10014276</t>
  </si>
  <si>
    <t>En el edificio central del IMAS se requiere realizar la limpieza del tanque de control de flujos_x000D_
de aguas pluvial ubicado en el área del sótano, para garantizar la operación óptima de dicho_x000D_
sistema de captación. Considerando que es importante para un sistema como este evitar_x000D_
que se acumulen residuos que puedan afectar la correcta operación del tanque y prevenir_x000D_
que se produzcan atascamientos en las salidas del tanque o en la tuberías que comunican_x000D_
con el alcantarillado municipal, se realiza la recomendación, por parte del Profesional_x000D_
Encargado de Infraestructura, el generar un mantenimiento anual para mantener limpio el_x000D_
sistema, de preferencia de previo al inicio de la parte más intensa de la temporada de_x000D_
lluvias.</t>
  </si>
  <si>
    <t>El IMAS cuenta con las personas funcionarias del Área de Servicios Generales para la_x000D_
correcta fiscalización del presente contrato, el encargado de Infraestructura el arquitecto_x000D_
Teodoro Hodgson Bustamante, el Lic. Randall González Matamoros, Encargado_x000D_
a.i. Servicios Administrativos. Adicionalmente se contará con el aporte y acompañamiento_x000D_
de los Operarios de Mantenimiento Sr. Minor Ramírez Villalobos y señor Carlos Matarrita_x000D_
López, y se cuenta con el personal secretarial y administrativo para las labores de apoyo.</t>
  </si>
  <si>
    <t>Asegurar la continuidad del funcionamiento del sistema de evacuación de aguas pluviales_x000D_
del edificio central del IMAS, con el fin de evitar posibles inundaciones en el sótano del_x000D_
edificio que afecte los servicios o daño y pérdida de activos institucionales.</t>
  </si>
  <si>
    <t>Tomando en cuenta el tipo de función que tiene el tanque de control en la operación del_x000D_
sistema de evacuación de aguas pluviales, se determinó por parte del Profesional_x000D_
Encargado de Infraestructura que es fundamental que se brindé la limpieza de este sistema al menos una vez al año. Para ella el Proceso de Servicios Administrativos se dio la tarea_x000D_
de tratar de ubicar empresas que realizaran este tipo de servicio, con este trabajo se obtuvo_x000D_
una cotización con la descripción detallada de las labores a realizar para el mantenimiento_x000D_
del tanque, con la cual se determinó no solo el alcance básico del servicio, sino que también_x000D_
una idea de su posible costo._x000D_
Al tratarse de un servicio de limpieza que requiere de herramientas y equipos_x000D_
especializados, por lo cual no puede ser realizado por el personal de la institución, por lo_x000D_
que se necesita de un proveedor que se encargue de brindar dichos servicios y así para_x000D_
evitar posibles daños a los bienes institucionales o riesgos para la administración.</t>
  </si>
  <si>
    <t>En cuanto a los plazos establecidos la persona funcionaria encargada de la administración_x000D_
del contrato el Lic. Randall González Matamoros, velarán por que se cumplan los plazos_x000D_
establecidos y las especificaciones técnicas solicitadas._x000D_
Durante el tiempo que duren los trabajos las personas operarias de mantenimiento realizarán_x000D_
un seguimiento de los trabajos para asegurar que estos se realicen de acuerdo con las_x000D_
mejores prácticas de labor de acuerdo con sus competencias e informaran de cualquier tema_x000D_
que consideren pertinente a la persona administradora del contrato y a la persona encargada_x000D_
del proceso de infraestructura_x000D_
Cuando la contratista informe que están finalizado los trabajos, la persona designada como_x000D_
Administrador del Contrato revisará en conjunto con la persona Encargada de_x000D_
Infraestructura, el servicio terminado, los cuales aceptan o rechazan según sea el caso.</t>
  </si>
  <si>
    <t>10/05/2022 13:41</t>
  </si>
  <si>
    <t>10/05/2022</t>
  </si>
  <si>
    <t>17/05/2022 13:15</t>
  </si>
  <si>
    <t>Orlando Herrera Jimenez</t>
  </si>
  <si>
    <t>19/05/2022 08:06</t>
  </si>
  <si>
    <t>72154055</t>
  </si>
  <si>
    <t>92050389</t>
  </si>
  <si>
    <t>10014276 Serv. Limpi Tanques</t>
  </si>
  <si>
    <t>0062022000500008</t>
  </si>
  <si>
    <t>2022CD-000046-0005300001</t>
  </si>
  <si>
    <t>Separación de la conexión entre Unidades de Potencia Ininterrumpida del Edificio Central del IMAS.</t>
  </si>
  <si>
    <t>CRC 8686320</t>
  </si>
  <si>
    <t>10014322</t>
  </si>
  <si>
    <t>Al haberse presentado eventos de sobrecarga en el equipo de UPS provocados por la_x000D_
condición de conexión actual en la cual la UPS del Área de Tecnologías de la_x000D_
información se encuentra alimentada por a UPS principal, está por ser de tipo_x000D_
monofásico utiliza solo dos de las tres fases de potencia. Este desbalance de cargas_x000D_
provocó daños por sobrecarga en los sistemas de control de energía del equipo de_x000D_
UPS general, con lo que se interrumpió la alimentación eléctrica a los tableros de UPS_x000D_
incluyendo el que alimenta la UPS y en consecuencia los circuitos donde se conectan_x000D_
los equipos de los sistemas institucionales. El riesgo está materializado por lo que es_x000D_
necesario y urgente implementar las recomendaciones de ambos proveedores de los_x000D_
equipos de respaldo de energía e independizar la conexión de los equipos de UPS y_x000D_
evitar la pérdida de información o la suspensión de servicios institucionales, tal y como_x000D_
lo hace ver el Área de Tecnología de la Información en su oficio IMAS-GG-TI-200-2021.</t>
  </si>
  <si>
    <t> Máster Gabriela Soto Quijano, Jefatura Área de Servicios Generales y Lic._x000D_
Randall Encargado a.i. Proceso Servicios Administrativos para conducir,_x000D_
coordinar, los aspectos administrativos de la ejecución contractual._x000D_
 Arquitecto Teodoro Hodgson Bustamante del Proceso de Infraestructura del_x000D_
Área de Servicios Generales para dar seguimiento al cronograma además de_x000D_
conducir, asesorar y dar acompañamiento desde su ejercicio profesional en los_x000D_
aspectos constructivos._x000D_
 Sres. Minor Ramírez Villalobos y Carlos Matarrita, Operarios de Mantenimiento_x000D_
del Área de Servicios Generales, para dar acompañamiento y apoyo durante la_x000D_
ejecución de los trabajos de instalación</t>
  </si>
  <si>
    <t>Con esta contratación se busca la continuidad de la prestación de servicios en el_x000D_
edificio central del IMAS (INSTITUTO MIXTO DE AYUDA SOCIAL) los cuales pueden_x000D_
verse interrumpidos por la falta del suministro de energía eléctrica debido a fallas en el_x000D_
sistema de respaldo (UPS) existente. Adicionalmente se prevendría la perdida de_x000D_
información por el apagado de las máquinas y nuevos daños por sobrecarga en la UPS_x000D_
principal que protege y respalda todos los circuitos de tomacorrientes a los que se_x000D_
conectan las computadoras en el Edificio Central.</t>
  </si>
  <si>
    <t>Lo recomendado tanto por la contratista de mantenimiento de la UPS de TI, como por_x000D_
la de la UPS principal es variar la configuración de conexión actual de los equipos que_x000D_
actualmente es en serie o “Cascada”, por una conexión independiente para cada una._x000D_
Esto implica el diseño y construcción de una nueva acometida para la UPS desde el_x000D_
cuarto del tablero principal al cuarto donde se ubican las dos UPS. Este diseño fue_x000D_
elaborado por la contratista consultora Ingenierías Jorge Lizano y Asociados, la cual_x000D_
elaboró los documentos técnicos necesarios para contratar los trabajos de separación_x000D_
de la conexión del equipo de TI.</t>
  </si>
  <si>
    <t> La inspección contratada a Ingenierías Jorge Lizano y Asociados tendrá como_x000D_
función la de aprobar o rechazar la calidad de los materiales y equipos, así como_x000D_
el trabajo realizado, decidir cualquier duda en la interpretación de los planos y_x000D_
especificaciones, aprobación del costo de trabajos extras, verificación de_x000D_
facturación, vigilará que los trabajos se desarrollen como en esos documentos_x000D_
se indica y velar por el fiel cumplimiento del contrato._x000D_
 La inspección determinará los materiales y equipos que estarán sujetos a la_x000D_
aprobación previa. Los materiales y equipos deberán ser nuevos, de la mejor_x000D_
calidad en su clase, de acuerdo con lo especificado y serán sometidos a_x000D_
inspección, examen y prueba de los inspectores en cualquier momento durante_x000D_
la manufactura o la construcción y en el lugar donde se efectúen estos procesos._x000D_
 La inspección tendrá derecho a rechazar materiales y obra defectuosa y también_x000D_
solicitar su corrección. Toda obra que haya sido rechazada deberá ser corregida_x000D_
satisfactoriamente y todo material deberá ser sustituido por el contratista, todo_x000D_
sin costo adicional para el IMAS_x000D_
 El contratista proporcionará prontamente por su cuenta, sin costo adicional,_x000D_
todas las facilidades, mano de obra y materiales necesarios para exámenes que_x000D_
deseen hacer los inspectores._x000D_
 Cuando el contratista solicite que se realice una inspección de prueba lo hará_x000D_
por escrito, con dos días hábiles de anticipación._x000D_
 Si la Inspección considera necesario o conveniente, en cualquier momento_x000D_
anterior a la aceptación final de las obras, el hacer una inspección de todos los_x000D_
trabajos terminados, quitando o rompiendo partes de estos, el contratista_x000D_
proporcionará, ha pedido de los inspectores, todas las facilidades, mano de obra_x000D_
y materiales requeridos para cumplir con lo solicitado. Si los trabajos resultaran_x000D_
defectuosos en cualquier sentido por culpa del contratista, éste pagará todos los_x000D_
gastos de la prueba y reconstrucción satisfactoria, a juicio del IMAS. Sin_x000D_
embargo, si resultara que los trabajos cumplen con los requisitos del contrato, a_x000D_
juicio de los inspectores, le será reconocido al contratista el costo real de los_x000D_
materiales y mano de obra necesariamente involucrados en la prueba y_x000D_
sustitución, por parte del IMAS. Además, si la terminación de los trabajos_x000D_
hubiera sido retrasada por ese motivo se concederá al contratista una extensión_x000D_
de plazo debido al trabajo adicional a criterio de los inspectores._x000D_
 La inspección tendrá derecho a solicitar facturas de materiales y cualquier otro_x000D_
dato o documentos pertinentes.</t>
  </si>
  <si>
    <t>08/06/2022 08:46</t>
  </si>
  <si>
    <t>08/06/2022</t>
  </si>
  <si>
    <t>09/06/2022 14:38</t>
  </si>
  <si>
    <t>10/06/2022 08:38</t>
  </si>
  <si>
    <t>92281648</t>
  </si>
  <si>
    <t>10014322 Separación UPS</t>
  </si>
  <si>
    <t>0062022000500009</t>
  </si>
  <si>
    <t>2022LA-000011-0005300001</t>
  </si>
  <si>
    <t>Mejoras a Sistema de Bombeo del Edificio Central del Instituto Mixto de Ayuda Social</t>
  </si>
  <si>
    <t>CRC 41332732</t>
  </si>
  <si>
    <t>10014328</t>
  </si>
  <si>
    <t>Modernizar el sistema de bombeo de agua potable, es un caso donde los equipos instalados_x000D_
actualmente están en un constante riesgo de falla, además de que, al ser las bombas de agua_x000D_
monofásicas, son menos eficientes en cuanto a consumo eléctrico que unas más modernas_x000D_
trifásicas las cuales además se adecuarían al sistema eléctrico actual del edificio evitando el_x000D_
desbalance de cargas que estas causan actualmente en el tablero principal del edificio. Por otra_x000D_
parte la consultora contratada para el diseño indicó que no solo el equipo existente está viejo_x000D_
también el sistema de tuberías de alimentación a las bombas y los tanques neumáticos son de_x000D_
materiales inconvenientes y presentan daños; sino que también la tecnología que utiliza por lo_x000D_
que una nueva no solo hará el sistema más eficiente en cuanto a consumo eléctrico, sino que_x000D_
disminuirá el riesgo de eventos de daños que puedan dejar el edificio sin la presión necesaria_x000D_
para que se cuente con suministro constante de agua potable en todo el edificio</t>
  </si>
  <si>
    <t>Máster Gabriela Soto Quijano, Jefatura Área de Servicios Generales y Lic. Randall_x000D_
Encargado a.i. Proceso Servicios Administrativos para conducir, coordinar, los aspectos_x000D_
administrativos de la ejecución contractual._x000D_
 Arquitecto Teodoro Hodgson Bustamante del Proceso de Infraestructura del Área de_x000D_
Servicios Generales para dar seguimiento al cronograma además de conducir, asesorar_x000D_
y dar acompañamiento desde su ejercicio profesional en los aspectos constructivos._x000D_
 Sres. Minor Ramírez Villalobos y Carlos Matarrita, Operarios de Mantenimiento del Área_x000D_
de Servicios Generales, para dar acompañamiento y apoyo durante la ejecución de los_x000D_
trabajos de instalación.</t>
  </si>
  <si>
    <t>Con esta contratación se busca la continuidad de la prestación de servicios en el edificio central_x000D_
del IMAS los cuales pueden verse interrumpidos por la falta del suministro de agua potable_x000D_
debido a fallas en el sistema existente. Además de contar con una tecnología que permita el_x000D_
ahorro de energía y la disminución de los costos de operación del sistema.</t>
  </si>
  <si>
    <t>Se considera que la mejor alternativa para mejorar el sistema de bombeo de agua potable es_x000D_
modernizar este, ya que es un sistema cuyos componentes se encuentran obsoletos. Al_x000D_
tratarse de un sistema que pertenece a la ingeniería mecánica contrató una consultoría en esta_x000D_
especialidad que diseñó un sistema de acuerdo con las necesidades actuales del edificio. El_x000D_
resultado de estos diseños son los documentos técnicos que se anexan a esta solicitud de_x000D_
contratación, esta consiste en la instalación de un nuevo sistema cambiando el antiguo sistema_x000D_
por presión hidroneumática con bombas axiales con motores monofásicos, por uno de presión_x000D_
constante con bombas de motores de velocidad variable trifásicos los cuales previenen los_x000D_
picos de arranque de los motores y reducen sensiblemente la demanda eléctrica del sistema.</t>
  </si>
  <si>
    <t>Inspección de las obras_x000D_
 La inspección contratada a Ingenierías Jorge Lizano y Asociados tendrá como función la_x000D_
de aprobar o rechazar la calidad de los materiales y equipos, así como el trabajo_x000D_
realizado, decidir cualquier duda en la interpretación de los planos y especificaciones,_x000D_
aprobación del costo de trabajos extras, verificación de facturación, vigilará que los_x000D_
trabajos se desarrollen como en esos documentos se indica y velar por el fiel_x000D_
cumplimiento del contrato._x000D_
 La inspección determinará los materiales y equipos que estarán sujetos a la aprobación_x000D_
previa. Los materiales y equipos deberán ser nuevos, de la mejor calidad en su clase,_x000D_
de acuerdo con lo especificado y serán sometidos a inspección, examen y prueba de losinspectores en cualquier momento durante la manufactura o la construcción y en el_x000D_
lugar donde se efectúen estos procesos._x000D_
 La inspección tendrá derecho a rechazar materiales y obra defectuosa y también_x000D_
solicitar su corrección. Toda obra que haya sido rechazada deberá ser corregida_x000D_
satisfactoriamente y todo material deberá ser sustituido por el contratista, todo sin costo_x000D_
adicional para el IMAS_x000D_
 El contratista proporcionará prontamente por su cuenta, sin costo adicional, todas las_x000D_
facilidades, mano de obra y materiales necesarios para exámenes que deseen hacer los_x000D_
inspectores._x000D_
 Cuando el contratista solicite que se realice una inspección de prueba lo hará por_x000D_
escrito, con dos días hábiles de anticipación._x000D_
 Si la Inspección considera necesario o conveniente, en cualquier momento anterior a la_x000D_
aceptación final de las obras, el hacer una inspección de todos los trabajos terminados,_x000D_
quitando o rompiendo partes de los mismos, el contratista proporcionará, ha pedido de_x000D_
los inspectores, todas las facilidades, mano de obra y materiales requeridos para_x000D_
cumplir con lo solicitado. Si los trabajos resultaran defectuosos en cualquier sentido por_x000D_
culpa del contratista, éste pagará todos los gastos de la prueba y reconstrucción_x000D_
satisfactoria, a juicio del IMAS. Sin embargo, si resultara que los trabajos cumplen con_x000D_
los requisitos del contrato, a juicio de los inspectores, le será reconocido al contratista el_x000D_
costo real de los materiales y mano de obra necesariamente involucrados en la prueba_x000D_
y sustitución, por parte del IMAS. Además, si la terminación de las obras hubiera sido_x000D_
retrasada por ese motivo se concederá al contratista una extensión de plazo debido al_x000D_
trabajo adicional a criterio de los inspectores.</t>
  </si>
  <si>
    <t>De acuerdo con el presupuesto detallado el costo estimado de estos bienes y servicios_x000D_
sería el siguiente de acuerdo con su posición presupuestaria:_x000D_
MONTO TOTAL (Con IVA) ₡41.332.732,00 (CUARENTA Y UN MILLONES_x000D_
TRESCIENTOS TREINTA Y DOS MIL SETECIENTOS TREINTA Y DOS COLONES)_x000D_
Programa de Actividades Centrales_x000D_
Partida presupuestaria 5.02.07</t>
  </si>
  <si>
    <t>15/06/2022 09:49</t>
  </si>
  <si>
    <t>Teodoro Hodgson Bustamante</t>
  </si>
  <si>
    <t>05/07/2022 08:30</t>
  </si>
  <si>
    <t>92344205</t>
  </si>
  <si>
    <t>10014328 Mejoras Sist Bombeo</t>
  </si>
  <si>
    <t>5.02.07</t>
  </si>
  <si>
    <t>0062022000500010</t>
  </si>
  <si>
    <t>2022CD-000105-0005300001</t>
  </si>
  <si>
    <t>Servicio de mantenimiento preventivo del sistema de bombeo de aguas residuales ubicadas en el edificio central del IMAS (INSTITUTO MIXTO DE AYUDA SOCIAL)</t>
  </si>
  <si>
    <t>CRC 6000000</t>
  </si>
  <si>
    <t>10014387</t>
  </si>
  <si>
    <t>A partir de la ejecución de los trabajos en el año 2020 que permitieron realizar mejoras en el_x000D_
sistema de bombeo de aguas residuales ubicadas en el edificio central del IMAS, se hace_x000D_
necesario contratar los servicios de mantenimiento de dicho sistema. Con el objetivo de_x000D_
garantizar la continuidad de los servicios que se brindan el edificio central, previniendo posibles_x000D_
fallas a futuro y alargar su vida útil.</t>
  </si>
  <si>
    <t>Para verificar la correcta ejecución del objeto contratado, la institución cuenta con_x000D_
personal_x000D_
profesional en Servicios Administrativos, a saber, la Licda. Johanna Solano Sequeira,_x000D_
quien contará con el apoyo de las personas operarias de mantenimiento, Sr. Minor_x000D_
Ramírez Villalobos y Sr. Carlos Matarrita López, además se cuenta con el personal_x000D_
secretarial y administrativo para las labores de apoyo.</t>
  </si>
  <si>
    <t>Prevenir posibles interrupciones en los servicios que prestan las personas funcionarias_x000D_
que se ubican en el edificio central, que podrían generarse a partir de la falla del sistema de bombeo de aguas residuales o por problemas de salud asociados con la falla de dicho_x000D_
sistema.</t>
  </si>
  <si>
    <t>Debido a que la institución no cuenta con el recurso técnico, maquinaria y equipos necesarios_x000D_
para realizar los trabajos de mantenimiento al sistema de bombeo de aguas residuales ubicada_x000D_
en el edificio central del IMAS, se requiere contratar estos servicios a proveedores que cuenten_x000D_
con el personal capacitado, y los equipos necesarios para la correcta aplicación del_x000D_
mantenimiento requerido.</t>
  </si>
  <si>
    <t>La persona profesional de Servicios Administrativos la Licda. Johanna Solano Sequeira es_x000D_
la encargada de la administración del contrato, quien velará porque se cumplan los plazos_x000D_
establecidos y las especificaciones técnica solicitadas._x000D_
En cada visita la contratista suministrará vía correo electrónico a la persona_x000D_
Administradora del Contrato con copia a serviciosgenerales@imas.go.cr, un REPORTE_x000D_
TÉCNICO, en el cual se deberá detallar lo siguiente:_x000D_
a. Fecha, hora de inicio y final de cada servicio, nombre del cliente, nombre del_x000D_
técnico, datos del equipo._x000D_
b. La confirmación de la realización de cada una de las actividades solicitadas en la_x000D_
descripción del servicio de este cartel._x000D_
c. Indicar si se trata de mantenimiento preventivo, reparación, etc._x000D_
d. Detalle de los materiales utilizados._x000D_
e. Observaciones: Firma del inspector y de la persona responsable del Instituto Mixto_x000D_
de Ayuda Social que en el momento de la revisión se encuentra en el lugar donde_x000D_
se realizarán los trabajos.</t>
  </si>
  <si>
    <t>El presupuesto estimado para esta contratación es de ¢6,000,000.00 (Seis millones de_x000D_
colones con 00/100) para los cuatro años, con un promedio anual de ¢1,500,000.00 (Un_x000D_
millón quinientos mil con 00/100)._x000D_
Programa Presupuestario: 1102_x000D_
Subpartida: 1.08.01_x000D_
Línea programática: Mantenimiento y Reparación de Sistema Hidroneumático_x000D_
(Bombas de Agua y Tanque)._x000D_
Reserva N° 3200024168.</t>
  </si>
  <si>
    <t>10/08/2022 08:14</t>
  </si>
  <si>
    <t>04/10/2022</t>
  </si>
  <si>
    <t>07/10/2022 07:05</t>
  </si>
  <si>
    <t>SONIA ISABEL SANCHEZ VARGAS</t>
  </si>
  <si>
    <t>07/10/2022 13:30</t>
  </si>
  <si>
    <t>70171704</t>
  </si>
  <si>
    <t>92124799</t>
  </si>
  <si>
    <t>10014387 Serv Mant Sist Bombe</t>
  </si>
  <si>
    <t>0062022000500011</t>
  </si>
  <si>
    <t>2022CD-000098-0005300001</t>
  </si>
  <si>
    <t>Reemplazo de módulo de potencia de la UPS Edificio Central del IMAS.</t>
  </si>
  <si>
    <t>CRC 10790980,2</t>
  </si>
  <si>
    <t>10014460</t>
  </si>
  <si>
    <t>Mediante contrato No. 0432019000700207-00 IMAS-COMTEL se adquirió la Unidad de_x000D_
Potencia Ininterrumpida para el respaldo de los trabajos digitales de las personas funcionarias_x000D_
en el Edificio Central cuando se suspende el fluido eléctrico; dicho equipo es de la marca_x000D_
Eaton, número de serie EN476UJJ01 placa 35689 y cuenta con servicios de mantenimiento_x000D_
preventivo mediante contrato_x000D_
0432019000700208-00 con dicha empresa durante el plazo de garantía de cuatro años, plazo_x000D_
que vencerá el 11 de mayo del 2025_x000D_
El día 12 de octubre del 2021 se presentó una avería la cual fue reportada por la empresa_x000D_
COMTEL, pero luego de varias gestiones se solicitó ampliarla dado que se requería conocer_x000D_
con certeza el nivel de daño, la posibilidad de reparación y si la garantía lo cubría. El informe_x000D_
completo se presenta mediante adjunto No. 220427_REV_IMAS._x000D_
A raíz de la falla que enfrentó el equipo, se dañó el Módulo de Potencia Universal, cuyos_x000D_
componentes no se venden por separado y la recomendación de la casa matriz es su_x000D_
reemplazo._x000D_
El reemplazo total de dicho módulo no es cubierto por la garantía y así está especificado en el_x000D_
documento Carta de Garantía correspondiente, dado que no corresponde a un error de fabricación, defectos de material y construcción sino al enfrentar un desbalance en las cargas_x000D_
eléctricas._x000D_
Por otra parte, para que la garantía de lo que sí está cubierto se mantenga sobre la reparación,_x000D_
procedimientos y recomendaciones del fabricante y se mantenga inalterado el contrato de_x000D_
mantenimiento preventivo que se encuentra en ejecución, dicha reparación debe ser ejecutada_x000D_
por el personal de la empresa proveedora del equipo, a saber, COMTEL Ingeniería._x000D_
Con base en cotización FO2022_0102 adjunta, el costo de la reparación mediante la sustitución_x000D_
del módulo es por la suma $16.966.95, lo cual incluye repuestos y mano de obra, y se cuenta_x000D_
con recursos disponibles según reserva número 3200023935._x000D_
En acatamiento a la normativa interna, mediante oficio IMAS-SGSA-ASG-217-2022 DEL 8 de_x000D_
agosto del 2022 se presenta ante la Subgerencia de Soporte Administrativo, la solicitud de_x000D_
autorización para prescindir de un concurso ordinario para esta compra e instalación del_x000D_
módulo en la UPS placa 35689, lo cual es autorizado mediante resolución administrativa IMASSGSA-_x000D_
RES-0034-2022 del primero de setiembre del dos mil veintidós, adjunta._x000D_
Es importante aclarar que esta reparación se gestiona en este momento en que finalmente se_x000D_
encuentra en proceso de contrato la contratación No.2022CD-000046-0005300001, con la cual_x000D_
se logrará la separación de la UPS de Tecnologías de Información de ésta otra UPS del Edificio_x000D_
Central dado que; de mantenerse en cascada, el daño en dicho módulo podría volver a ocurrir_x000D_
por el desbalance que se genera de su unión.</t>
  </si>
  <si>
    <t> Máster Gabriela Soto Quijano, Jefatura Área de Servicios Generales y Lic. Randall_x000D_
Encargado a.i. Proceso Servicios Administrativos para conducir, coordinar, los aspectos_x000D_
administrativos de la ejecución contractual._x000D_
 Arquitecto Teodoro Hodgson Bustamante del Proceso de Infraestructura del Área de_x000D_
Servicios Generales para dar seguimiento al cronograma además de conducir, asesorar_x000D_
y dar acompañamiento desde su ejercicio profesional en los aspectos constructivos._x000D_
 Sres. Minor Ramírez Villalobos y Carlos Matarrita, Operarios de Mantenimiento del Área_x000D_
de Servicios Generales, para dar acompañamiento y apoyo durante la ejecución de los_x000D_
trabajos de instalación</t>
  </si>
  <si>
    <t>Con esta contratación se busca la continuidad de la prestación de servicios en el edificio central_x000D_
del IMAS (INSTITUTO MIXTO DE AYUDA SOCIAL) los cuales pueden verse interrumpidos por_x000D_
la falta del suministro de energía eléctrica debido a fallas en el sistema de respaldo (UPS)_x000D_
existente. Adicionalmente se prevendría la perdida de información por el apagado de las_x000D_
máquinas y nuevos daños por sobrecarga en la UPS principal que protege y respalda todos los_x000D_
circuitos de tomacorrientes a los que se conectan las computadoras en el Edificio Central.</t>
  </si>
  <si>
    <t>Con base en la valoración técnica del daño realizada por COMTEL INGENERÍA, en el_x000D_
diagnóstico entregado se informa que; de acuerdo con lo recomendado por los manuales de_x000D_
servicio de la casa fabricante, es requerido el reemplazo del módulo de potencia UPM 01 para_x000D_
reestablecer el funcionamiento del del equipo. Este módulo, corresponde al repuesto_x000D_
especificado por fábrica de acuerdo con el tipo de daño, y este no provee o distribuye o_x000D_
elementos o subelementos internos del módulo._x000D_
_x000D_
Para asegurar la garantía sobre la reparación, todos los procedimientos y recomendaciones del_x000D_
fabricante expresados en sus manuales de servicio y notas deben ser ejecutados por personal_x000D_
calificado y certificado durante el proceso de reparación. Así mismo, para preservar la validez_x000D_
de la garantía general del equipo, dicha reparación deberá ser ejecutado por personal de la_x000D_
contratista cuyo contrato de mantenimiento se encuentra en ejecución.</t>
  </si>
  <si>
    <t>El estudio técnico de la oferta entregada por la contratista será realizado por la_x000D_
Administración del Contrato._x000D_
 La persona designada como administradora del contrato convocará a una reunión de_x000D_
coordinación con el contratista, y los otros funcionarios encargados de la fiscalización._x000D_
Esta reunión se hará previo a la orden de inicio de los trabajos para definir detalles de la_x000D_
ejecución del contrato._x000D_
 Al tratarse de un elemento que debe ser importado, la orden de inicio se definirá_x000D_
consensuadamente entre la Administración del Contrato y la contratista, con base_x000D_
en el tiempo de entrega del módulo_x000D_
 Para toda reunión virtual o presencial se levantará una minuta de los acuerdos que_x000D_
se tomen._x000D_
 Se definirá el horario más conveniente para la realización del servicio._x000D_
 Posterior al reemplazo del elemento, la contratista realizará las pruebas técnicas_x000D_
necesarias y entregará a la Administración un documento en el que conste que el_x000D_
servicio se ha reestablecido._x000D_
 Se realizará la recepción de los trabajos de acuerdo con lo establecido en el Reglamento a la Ley de Contratación Administrativa y al procedimiento establecido en_x000D_
SICOP._x000D_
 La persona encargada del Proceso de Infraestructura dará soporte durante la ejecución_x000D_
de la contratación de acuerdo con sus competencias y conocimientos.</t>
  </si>
  <si>
    <t>De acuerdo con el presupuesto detallado el costo estimado de estos bienes y servicios_x000D_
sería el siguiente de acuerdo con su posición presupuestaria:_x000D_
Compra e instalación módulo UPS 2 $ 15,015.00_x000D_
IVA 13% 1,951.95_x000D_
Total, USD $ 16,966.95_x000D_
MONTO TOTAL $16.966.95 (Dieciséis mil novecientos sesenta y seis dólares con_x000D_
noventa y cinco centavos)_x000D_
MONTO TOTAL ¢ 10,790.980.20 (Diez millones setecientos noventa mil novecientos_x000D_
ochenta colones con veinte céntimos)_x000D_
Tipo de cambio ¢636 x $1</t>
  </si>
  <si>
    <t>27/09/2022 14:48</t>
  </si>
  <si>
    <t>28/09/2022</t>
  </si>
  <si>
    <t>28/09/2022 11:53</t>
  </si>
  <si>
    <t>29/09/2022 08:06</t>
  </si>
  <si>
    <t>81112399</t>
  </si>
  <si>
    <t>92028384</t>
  </si>
  <si>
    <t>10014460 Mant Correct UPS</t>
  </si>
  <si>
    <t>0062022000500012</t>
  </si>
  <si>
    <t>2022CD-000100-0005300001</t>
  </si>
  <si>
    <t>Compra de láminas de cielo raso suspendido</t>
  </si>
  <si>
    <t>BIENES</t>
  </si>
  <si>
    <t>CRC 2293200</t>
  </si>
  <si>
    <t>10014490</t>
  </si>
  <si>
    <t>Durante el desarrollo de los trabajos del sistema de detección de incendios en el edificio central del Instituto Mixto de Ayuda Social,  se identificó que las láminas de cielo raso suspendido;  donde deben colocarse los nuevos 200 (doscientos)  detectores de humo,   presentan una condición de porosidad y humedad que podrían dificultar la instalación de estos nuevos sensores, siendo recomendable el uso de láminas  nuevas que presenten las condiciones óptimas, y así evitar el posible desprendimiento de dichos elementos.   Es por ello, que resulta de gran importancia realizar la compra de láminas con el fin de asegurar que la fijación de los nuevos sensores sea correcta, evitando los riesgos para personas y equipos debido a que asociados por no ser posible sujetarlos como es debido.   Por otra parte, se cuenta con una cantidad de láminas que ya corresponde reemplazar debido al deterioro normal de este tipo de productos.  Al no contarse con existencias es necesario realizar la compra de este material.</t>
  </si>
  <si>
    <t>El IMAS cuenta con las personas funcionarias del Área de Servicios Generales para la correcta fiscalización del presente contrato, el Lic. Randall González Matamoros, Encargado a.i. Servicios Administrativos.  Adicionalmente se contará con el aporte y acompañamiento de los Operarios de Mantenimiento los señores Minor Ramírez Villalobos y Carlos Matarrita López, y se cuenta con el personal secretarial y administrativo para las labores de apoyo.</t>
  </si>
  <si>
    <t>Mantener en buenas condiciones de funcionamiento el Edificio Central de la institución y garantizar el estado óptimo de las láminas donde se colocarán los nuevos dispositivos para la detección de humo, lo cual resulta importante para la seguridad humana y del bien público, además de velar por las buenas condiciones laborales de las personas funcionarias, así como de las personas usuarias que visitan estas instalaciones del IMAS.</t>
  </si>
  <si>
    <t>De acuerdo con las recomendaciones técnicas de la empresa consultora y constructora contratadas para llevar a cabo los trabajos con los que el Edificio Central contará con un sistema de detección de incendios más robusto que el actual, se debe asegurar el estado del cielo raso para garantizar la correcta colocación de los dispositivos de detección de humo. Sin embargo, las condiciones existentes de la mayoría de las láminas presentan daños, por lo cual recomiendan el cambio de estas por láminas nuevas, con la cual se logre una correcta colocación de los sensores de humo.   Por otra parte, dado que la última sustitución de láminas dañadas se realizó hace varios años, se hace necesario proceder de nuevo al cambio de las que se encuentran manchadas y/o quebradas.</t>
  </si>
  <si>
    <t>La entrega de los materiales se realizará en el Almacén de Suministros, Sótano del Edificio Central de IMAS, ubicado en la Calle 29, avenida 2 y 8, de KFC La California 75 metros sur.  San José, Central, Catedral._x000D_
Una vez que el personal de Bodega reciba los bienes, las personas designadas por el Área de Servicios Generales tales como los señores Minor Ramírez Villalobos y Carlos Matarrita López, operarios de mantenimiento, o Randall González Matamoros encargado a.i de Servicios Administrativos, brindarán acompañamiento para verificar el cumplimiento de las especificaciones._x000D_
_x000D_
En caso de no cumplirse con alguna especificación el personal de Suministros hará devolución a la contratada para que realice el cambio respectivo._x000D_
_x000D_
Si algún producto se encuentra defectuoso, se coordinará con la persona física o jurídica adjudicada para que lo reponga, lo cual debe realizarse en un plazo máximo de plazo de 03 días hábiles.</t>
  </si>
  <si>
    <t>El presupuesto estimado para esta contratación es de ¢2.293.200,00 (Dos millones doscientos noventa y tres mil doscientos colones 00/100)._x000D_
•	Programa Presupuestario: 1102     _x000D_
•	Subpartida: 2.03.02     _x000D_
•	Línea programática:  Materiales y productos asfálticos.</t>
  </si>
  <si>
    <t>05/10/2022 10:11</t>
  </si>
  <si>
    <t>05/10/2022</t>
  </si>
  <si>
    <t>JOHANNA VANESSA SOLANO PIEDRA</t>
  </si>
  <si>
    <t>07/10/2022 13:31</t>
  </si>
  <si>
    <t>30161604</t>
  </si>
  <si>
    <t>92102687</t>
  </si>
  <si>
    <t>10014490 Láminas Cielo Raso</t>
  </si>
  <si>
    <t>2.03.02</t>
  </si>
  <si>
    <t>0062022000600001</t>
  </si>
  <si>
    <t>2022CD-000027-0005300001</t>
  </si>
  <si>
    <t>Servicios de topografía y catastro</t>
  </si>
  <si>
    <t>CRC 20000000</t>
  </si>
  <si>
    <t>10014246</t>
  </si>
  <si>
    <t>Ante la dinámica institucional y carga laboral del personal profesional en topografía disponible y recurso técnico para los procesos de levantamientos topográficos, gestiones de inscripción de planos de catastro en diversos proyectos del IMAS, se requiere de la contratación de servicios profesionales en la materia para cumplir con las necesidades del Área de Desarrollo Socio Productivo y Comunal. Lo anterior a efectos de subsanar defectos catastrales en los terrenos propiedad del IMAS que se someten a los procesos de Titulación de Tierras del IMAS a favor de las familias beneficiarias de la institución.</t>
  </si>
  <si>
    <t>Para la verificación del objeto contratado, la Unidad de Titulación cuenta con personal profesional en ingeniería topográfica encargada de verificar la calidad de los servicios y la estructura administrativa del Área Desarrollo Socio Productivo y Comunal para el seguimiento de la contratación. Para tales fines se utilizará Equipo Medición Topográfica, Sistema de Información Geoespacial y/o visitas al sitio según corresponda.</t>
  </si>
  <si>
    <t>Por medio de esta contratación el IMAS será capaz de satisfacer las necesidades de confección de planos de catastro para la titulación de bienes inmuebles ya sea a los beneficiarios del IMAS o entes de carácter municipal o de bien social. Este beneficio se brinda a aquellas familias que habitan en lotes propiedad de IMAS, y que desean hacer efectiva la apropiación del terreno para lo cual solicitan el título de propiedad. Aquellas familias que califiquen de acuerdo al puntaje del Sistema de Población Objetivo (SIPO) y presenten los requisitos e les tramita la propiedad en donación, las familias que no califiquen de acuerdo a los parámetros establecidos y que habitan propiedad de IMAS, ésta será vendido de acuerdo al avalúo que se realice al terreno.</t>
  </si>
  <si>
    <t>Se analiza la escogencia de la solución técnica desde la normativa nacional vigente en materia de aranceles topográficos, mediante el Decreto Ejecutivo No. 17481-MOPT “Reglamento de tarifas de honorarios para los profesionales de agrimensura, topografía e ingeniería topográfica” y sus reformas.</t>
  </si>
  <si>
    <t>i.	El contratista tendrá un plazo máximo de cuatro (4) meses naturales para cumplir los servicios solicitados.  _x000D_
ii.	El IMAS solicitará un cronograma de actividades donde se indiquen las fechas de realización de los levantamientos y trabajos de campo, esto para tener un control de lo realizado; el mismo se deberá entregar en un plazo máximo de diez (10) días hábiles posteriores a la orden de inicio._x000D_
iii.	El contratista deberá entregar al IMAS, informes bisemanales sobre el avance de los servicios asignados._x000D_
iv.	El contratista deberá entregar al IMAS, al concluir el servicio solicitado, un informe final del servicio realizado, en el cual deberá detallar cada una de las actividades finalizadas con conclusiones y recomendaciones; según corresponda. _x000D_
v.	El IMAS designará a un funcionario, el cual, dentro de los diez (10) días hábiles siguientes de recibido el informe final del servicios, para verificar el fiel cumplimiento de los servicios realizados._x000D_
vi.	Todo servicio realizado deberá contar con el plano de catastro debidamente inscrito ante el Catastro Nacional para la debida aceptación formal por parte del IMAS.</t>
  </si>
  <si>
    <t>Objetivo general de la solicitud de compra_x000D_
Contratar servicios profesionales topografía y catastro para la realización de gestiones de inscripción de planos de catastro, según las necesidades de la Unidad de Titulación de Tierras del IMAS en todo el territorio nacional. _x000D_
Objetivos específicos_x000D_
•	Realizar los estudios catastrales y registrales preliminares necesarios de los casos asignados._x000D_
•	Realizar los levantamientos topográficos necesarios para los procesos de elaboración de planos de catastro. _x000D_
•	Realizar las gestiones administrativas necesarias para la inscripción de los planos catastrados ante el Catastro Nacional (Disponibilidades de servicios públicos, visados municipales e INVU).</t>
  </si>
  <si>
    <t>07/04/2022 15:32</t>
  </si>
  <si>
    <t>09/05/2022</t>
  </si>
  <si>
    <t>09/05/2022 14:35</t>
  </si>
  <si>
    <t>Daniel Rojas Delgado</t>
  </si>
  <si>
    <t>Karla Pérez Fonseca</t>
  </si>
  <si>
    <t>16/05/2022 09:12</t>
  </si>
  <si>
    <t>81151604</t>
  </si>
  <si>
    <t>92040535</t>
  </si>
  <si>
    <t>10014236</t>
  </si>
  <si>
    <t>1216000000</t>
  </si>
  <si>
    <t>1.04.03</t>
  </si>
  <si>
    <t>0062022000600002</t>
  </si>
  <si>
    <t>2022CD-000103-0005300001</t>
  </si>
  <si>
    <t>Renovación de licencias de ArcGIS para el Instituto Mixto de Ayuda Social</t>
  </si>
  <si>
    <t>10014378</t>
  </si>
  <si>
    <t>La implementación del Sistema de Información Geoespacial del IMAS (SIG IMAS), el cual posibilita administrar los terrenos patrimonio de la Institución, así como dar seguimiento al proceso de Titulación, además asociar otra información complementaria y de gran utilidad para diversos procesos y etapas de la Titulación de Bienes Inmuebles. Se pueden configurar el despliegue de imagen de plano de catastro de un predio, imagen de foto de frente de un predio, asociación de la parte gráfica de un predio (trazado del plano o linderos georreferenciado) con su información literal correspondiente (datos de propietarios y/u ocupantes, observaciones de otros departamentos según visitas de campo, cualquier otra información que pueda relacionarse por medio de bases de datos y atributos en común)._x000D_
_x000D_
Otras aplicaciones se pueden visualizar en la gestión, administración y control de las contrataciones o licitaciones relacionadas con temas de catastro; donde por medio de dicho sistema se puede solicitar ofertas por los trabajos requeridos una vez estudiados de acuerdo con un planteamiento ordenado. Se puede controlar el resultado de las contrataciones desde el punto de vista cartográfico, catastral; todo esto debidamente georreferenciado en el sistema de coordenadas oficial para Costa Rica.</t>
  </si>
  <si>
    <t>Para la verificación del objeto contratado, la Unidad de Titulación en cooperación con Tecnologías de Información se encargarán de verificar la calidad de los servicios. Para llevar a cabo la verificación de ingreso y calidad, se designará a un funcionario por cada Unidad.</t>
  </si>
  <si>
    <t>Por medio de esta adquisición el IMAS será capaz administrar y gestionar de forma transparente y efectiva el patrimonio de la Institución. Con la adquisición del software y actualización de la licencia se pude tener un sistema espacial que permita llevar a cabo las tareas de ordenamiento territorial y gestión de Titulación. Una solución de este tipo posibilita el control efectivo para la administración y diversas gestiones relacionadas con las propiedades y terrenos en cabeza del IMAS, así como de las titulaciones efectuadas o en proceso. Lo cual brinda una herramienta que aporte seguridad y una fiscalización moderna consecuente con la importancia de los temas de bienes inmuebles y las responsabilidades que estos conllevan.</t>
  </si>
  <si>
    <t>La plataforma ArcGIS es una plataforma que brinda de forma completa un sistema efectivo para la gestión, administración y publicación de los mapas generados por parte de la institución. En este sentido, la renovación de los licenciamientos de ArcGIS es recomendada debido a que únicamente se requeriría de esta plataforma y sus capacidades para el desarrollo de este SIG IMAS. ArcGIS es un sistema completo para diseñar y administrar soluciones de carácter espacial a través de los conocimientos geográficos. Permite hacer análisis profundos, obtener una mayor comprensión de los datos y con esto realizar decisiones de alto nivel._x000D_
_x000D_
Tiene grandes capacidades técnicas para trabajar en escritorio por medio de diversas plantillas de mapas predefinidas para automatizar distintos tipos de cartografía, construir modelos que ayuden a los usuarios a analizar los datos científicamente, crear bases de datos geográficos y gestionar las mismas. Por otro lado, permite también la integración de trabajos vía Web permitiendo la creación de aplicaciones y mapas web con los que los interesados podrán acceder fácilmente la información geográfica autorizada de forma que se pueden publicar mapas y aplicaciones Web.</t>
  </si>
  <si>
    <t>Para la verificación de la calidad de los productos entregados por parte de adjudicado, se tomará un período de un (01) año para realizar diversas pruebas técnicas con el equipo adquirido en las tareas cotidianas de la Unidad de Titulación. Lo anterior para identificar eventuales anomalías o imperfecciones de los productos de la mano con el período de renovación de las licencias.</t>
  </si>
  <si>
    <t>Objetivo general de la solicitud de compra_x000D_
Renovar el licenciamiento de software de ArcGIS para administrar y conducir las gestiones de bienes inmuebles patrimonio del IMAS; que permita un análisis espacial, una gestión de datos, mapeo y visualización web para las labores de la Unidad Técnica de Titulación. _x000D_
Objetivos específicos_x000D_
•	Renovación de una (1) Licencia de Usuario ArcGIS Online GIS Professional Basic._x000D_
•	Renovación de dos (2) Licencias de Usuario ArcGIS Online Creator. _x000D_
•	Renovación de dieciséis (16) Licencias de Usuario ArcGIS Online Fieldworker.</t>
  </si>
  <si>
    <t>18/04/2022 14:16</t>
  </si>
  <si>
    <t>12/09/2022</t>
  </si>
  <si>
    <t>15/09/2022 14:44</t>
  </si>
  <si>
    <t>29/09/2022 08:01</t>
  </si>
  <si>
    <t>43231512</t>
  </si>
  <si>
    <t>92298417</t>
  </si>
  <si>
    <t>10014383</t>
  </si>
  <si>
    <t>5.99.03</t>
  </si>
  <si>
    <t>92298416</t>
  </si>
  <si>
    <t>92130342</t>
  </si>
  <si>
    <t>0062022000600003</t>
  </si>
  <si>
    <t>2022CD-000047-0005300001</t>
  </si>
  <si>
    <t>El contratista tendrá un plazo máximo de cuatro (4) meses naturales para cumplir los servicios solicitados.  _x000D_
ii.	El IMAS solicitará un cronograma de actividades donde se indiquen las fechas de realización de los levantamientos y trabajos de campo, esto para tener un control de lo realizado; el mismo se deberá entregar en un plazo máximo de diez (10) días hábiles posteriores a la orden de inicio._x000D_
iii.	El contratista deberá entregar al IMAS, informes bisemanales sobre el avance de los servicios asignados._x000D_
iv.	El contratista deberá entregar al IMAS, al concluir el servicio solicitado, un informe final del servicio realizado, en el cual deberá detallar cada una de las actividades finalizadas con conclusiones y recomendaciones; según corresponda. _x000D_
v.	El IMAS designará a un funcionario, el cual, dentro de los diez (10) días hábiles siguientes de recibido el informe final del servicio, para verificar el fiel cumplimiento de los servicios realizados._x000D_
vi.	Todo servicio realizado deberá contar con el plano de catastro debidamente inscrito ante el Catastro Nacional para la debida aceptación formal por parte del IMAS.</t>
  </si>
  <si>
    <t>Objetivo general de la solicitud de compra_x000D_
Contratar servicios profesionales topografía y catastro para la realización de gestiones de inscripción de planos de catastro, según las necesidades de la Unidad de Titulación de Tierras del IMAS en todo el territorio nacional. _x000D_
_x000D_
Objetivos específicos_x000D_
•	Realizar los estudios catastrales y registrales preliminares necesarios de los casos asignados._x000D_
•	Realizar los levantamientos topográficos necesarios para los procesos de elaboración de planos de catastro. _x000D_
•	Realizar las gestiones administrativas necesarias para la inscripción de los planos catastrados ante el Catastro Nacional (Disponibilidades de servicios públicos, visados municipales e INVU).</t>
  </si>
  <si>
    <t>13/06/2022 09:40</t>
  </si>
  <si>
    <t>20/06/2022 09:44</t>
  </si>
  <si>
    <t>22/06/2022 13:35</t>
  </si>
  <si>
    <t>0062022000600004</t>
  </si>
  <si>
    <t>Servicios profesionales para peritaje y catastro, así como para valoración social y conformación de expedientes sociales para el proceso de Titulación de Tierras del IMAS</t>
  </si>
  <si>
    <t>Según demanda</t>
  </si>
  <si>
    <t>CRC 417345000</t>
  </si>
  <si>
    <t>10014546</t>
  </si>
  <si>
    <t>El Instituto Mixto de Ayuda Social (IMAS) tiene en la actualidad 1059 fincas registradas a su nombre ante el Registro Nacional, las cuales se agrupan en 269 proyectos de titulación con una gran cantidad de predios ocupados por familias en condición de pobreza extrema y pobreza, quienes, para mejorar sus condiciones de habitabilidad y poder acceder a las oportunidades del Sistema Financiero Nacional para la Vivienda, requieren del traspaso de estos lotes por parte del IMAS  a su nombre y formalizar así, la ocupación de estos espacios._x000D_
_x000D_
Esta formalización requiere de una serie de documentos y gestiones dentro de los cuales se pueden mencionar, entre otros, el peritaje de profesionales para verificar la concordancia de la información con la realidad de la ocupación, la confección de planos y la gestión de estos ante el Catastro Nacional, la valoración social de las familias que pueden ser beneficiadas con el traspaso de estos predios, así como la conformación de los expedientes sociales que fundamentan el proceso de Titulación de Tierras del IMAS._x000D_
_x000D_
Ante la dinámica institucional y carga laboral del personal profesional en topografía y en ciencias sociales disponibles y recurso técnico para los procesos de peritajes, gestiones de inscripción de planos de catastro, valoraciones sociales y conformación de expedientes en diversos Proyectos de Titulación del IMAS, se requiere de la contratación de servicios profesionales en la materia para cumplir con las necesidades de la Subgerencia de Desarrollo Social. Lo anterior a efectos de subsanar defectos catastrales y conformar los expedientes administrativos del beneficio en los terrenos propiedad del IMAS que se someten a los procesos de Titulación de Tierras a favor de las familias beneficiarias de la institución y la entrega de áreas públicas a las instancias competentes.</t>
  </si>
  <si>
    <t>Para la verificación del objeto contratado, la Unidad de Titulación de Tierras del Área de Desarrollo Socio Productivo y Comunal cuenta con personal profesional en ingeniería topográfica, trabajo social y derecho encargados de verificar la calidad de los servicios; así como la estructura administrativa del Área Desarrollo Socio Productivo y Comunal para el seguimiento de la contratación. Para tales fines se utilizará Equipo Medición Topográfica, Sistema de Información Geoespacial, muestreos de control de calidad sobre expedientes y/o visitas al sitio según corresponda. Así mismo, las Áreas Regionales de Desarrollo Social, junto con las Unidades Locales de Desarrollo Social cuentan con personal profesional en ciencias sociales encargados de verificar la calidad de los servicios; así como la estructura administrativa para el seguimiento de la contratación. Para tales fines se utilizará muestreos de control de calidad sobre las valoraciones sociales y la conformación de expedientes y/o visitas al sitio según corresponda.  Tanto la Unidad de Titulación de Tierras del Área de Desarrollo Socio Productivo y Comunal como las Áreas Regionales de Desarrollo Social, junto con las Unidades Locales de Desarrollo Social están bajo el mandato de la Subgerencia de Desarrollo Social, responsable de la Gestión del Programa de Protección y Promoción Social del IMAS.</t>
  </si>
  <si>
    <t>Por medio de esta contratación, el IMAS será capaz de satisfacer las necesidades de peritaje, confección de planos de catastro y valoraciones socioeconómicas para la titulación de bienes inmuebles que forman parte de los proyectos de titulación del IMAS. Además de la confección de planos catastrados de áreas con destino público municipal y restos de finca. Este beneficio se brinda a aquellas familias que habitan en lotes propiedad de IMAS, y que desean hacer efectiva la apropiación del terreno para lo cual solicitan el título de propiedad, de conformidad con lo establecido en la Ley 4760 Ley de Creación del IMAS y sus reformas, debidamente regulado mediante Decreto Ejecutivo N°29531-MTSS y sus reformas, sobre el otorgamiento de escrituras de propiedad de proyectos de vivienda del IMAS, de forma complementaria se procederá de acuerdo con la normativa urbanística a la entrega y titulación de las áreas públicas a las instancias competentes.</t>
  </si>
  <si>
    <t>Se analiza la escogencia de la solución técnica en cumplimiento la normativa nacional vigente en términos del Programa de Titulación de Tierras del IMAS y materia de aranceles por servicios profesionales, mediante las siguientes disposiciones normativas:_x000D_
_x000D_
•	Decreto Ejecutivo No. 29531-MTSS “Reglamento a las Leyes N°4760 y sus Reformas y Leyes N°7083, 7151 y 7154 para el Otorgamiento de Escrituras de Propiedad a los Adjudicatarios de Proyectos de Vivienda IMAS” y sus reformas._x000D_
•	Decreto Ejecutivo No. 17481-MOPT “Reglamento de tarifas de honorarios para los profesionales de agrimensura, topografía e ingeniería topográfica” y sus reformas. _x000D_
•	Decreto Ejecutivo No. 35298-MOPT “Aranceles por servicios de peritaje y avalúos del Colegio Federado de Ingenieros y Arquitectos (CFIA) de Costa Rica” y sus reformas_x000D_
•	Reglamento para la Contratación de Servicios de peritajes y avalúos de Bienes Muebles e Inmuebles” y sus reformas._x000D_
•	Reglamento de la Ley Orgánica del Colegio de Trabajadores Sociales de Costa Rica, y sus reformas.</t>
  </si>
  <si>
    <t>i.	El Administrador del Contrato solicitará un cronograma de actividades donde se indiquen las fechas de realización de los levantamientos y trabajos de campo, esto para tener un control de lo realizado; el mismo se deberá entregar en un plazo máximo de diez (10) días hábiles posteriores a la orden de inicio y asignación de casos por cada Proyecto de Titulación._x000D_
ii.	Las empresas o consorcios deberán entregar al IMAS, informes bisemanales sobre el avance de los servicios asignados.  Estos informes se entregan a los Fiscalizadores del Contrato._x000D_
iii.	Las empresas o consorcios deberán entregar al IMAS, al concluir el servicio solicitado, un informe final del servicio realizado, en el cual deberá detallar cada una de las actividades finalizadas con conclusiones y recomendaciones; según corresponda. Este informe se entrega a los Fiscalizadores del Contrato y al Administrador del Contrato._x000D_
iv.	Las empresas o consorcios deberán completar los formularios digitales puestos a disponibilidad por parte del IMAS, para que sean alimentados de conformidad con el avance de los servicios asignados; los cuales serán verificados por los Fiscalizadores del Contrato bisemanalmente para el respectivo control de avance y de entrega final de los servicios._x000D_
v.	El IMAS designará de previo a la orden inicio para la ejecución del contrato, funcionarios del Área de Desarrollo Socio Productivo y Comunal para la fiscalización de la partida de Peritajes y Planos Catastrados y funcionarios de las Áreas Regionales de Desarrollo Social para la fiscalización de la partida de Valoración Social y Conformación de Expedientes, quienes, dentro de los diez (10) días hábiles siguientes de recibido de los informes de avance y finales del servicio por cada Proyecto de Titulación, verificarán el fiel cumplimiento de los servicios realizados.</t>
  </si>
  <si>
    <t>Contratar servicios profesionales en peritajes, catastro, valoración social y conformación de expedientes sociales para la ejecución del procedimiento de Titulación de Tierras, de conformidad con lo establecido en el Decreto Ejecutivo N°29531-MTSS y sus reformas, y según las necesidades del Área de Desarrollo Socio Productivo y Comunal del IMAS en los proyectos de titulación seleccionados en todo el territorio nacional. _x000D_
_x000D_
_x000D_
Objetivos específicos_x000D_
_x000D_
•	Realizar los estudios catastrales y registrales preliminares necesarios de los casos asignados._x000D_
•	Realizar los peritajes respectivos de los lotes de casos para trámite de beneficio de titulación asignados, cuando el plano existente sea válido para titular y cuente con visados correspondientes._x000D_
•	Realizar los levantamientos topográficos y gestiones administrativas necesarias para la inscripción de los planos catastrados de los casos asignados y que de acuerdo con peritajes realizados se determine la necesidad de la inscripción de un plano nuevo. _x000D_
•	Realizar las visitas domiciliares, verificación, actualización y aplicación de FIS y gestión de requisitos con las familias beneficiarias para el otorgamiento del beneficio Titulación de los casos asignados._x000D_
•	Realizar la valoración social de las familias beneficiarias para el otorgamiento del beneficio Titulación de los casos asignados, de conformidad con los parámetros definidos en el Decreto Ejecutivo N°29531-MTSS y sus reformas._x000D_
•	Conformar los expedientes administrativos para el otorgamiento del beneficio Titulación de los casos asignados, de conformidad con los parámetros definidos en el Decreto Ejecutivo N°29531-MTSS y sus reformas.</t>
  </si>
  <si>
    <t>25/11/2022 11:06</t>
  </si>
  <si>
    <t>28/11/2022</t>
  </si>
  <si>
    <t>29/11/2022 09:17</t>
  </si>
  <si>
    <t>Luis Felipe Barrantes Arias</t>
  </si>
  <si>
    <t>16/02/2023 08:07</t>
  </si>
  <si>
    <t>81151698</t>
  </si>
  <si>
    <t>92188390</t>
  </si>
  <si>
    <t>80101602</t>
  </si>
  <si>
    <t>92347210</t>
  </si>
  <si>
    <t>1.04.04</t>
  </si>
  <si>
    <t>0062022000700001</t>
  </si>
  <si>
    <t>2022CD-000007-0005300001</t>
  </si>
  <si>
    <t>Compra de papel para fotocopiadora tamaño carta</t>
  </si>
  <si>
    <t>CRC 3547000</t>
  </si>
  <si>
    <t>10014197</t>
  </si>
  <si>
    <t>Se requiere la compra de suministros con el fin de abastecer la demanda de estos, para realizar las tareas diarias, tales como el traslado de documentos, circulares, notas, informes, Se requiere adquirir las cajas para la custodia de la documentación y expedientes de las Áreas Regionales de desarrollo Social, y las diferentes áreas administrativas de la Institución</t>
  </si>
  <si>
    <t>Se cuenta con personal del Área de Proveeduría Institucional y del almacén de suministros para el proceso de contratación administrativa y de recibo de la mercancía en el almacén de suministros.</t>
  </si>
  <si>
    <t>La finalidad de la contratación es poder satisfacer la necesidad de los colaboradores de aquellos suministros e insumos para que puedan cumplir con las metas institucionales, y así mantener el funcionamiento en el quehacer diario, para poder atender a la población objetivo.</t>
  </si>
  <si>
    <t>Se requiere la compra de suministros con el fin de abastecer la demanda de estos, para realizar las tareas diarias, tales como el fotocopiado de documentos, circulares, notas, informes, etc.</t>
  </si>
  <si>
    <t>El funcionario responsable de la contratación verificará que los bienes cumplan con las especificaciones dadas en el cartel de la contratación._x000D_
_x000D_
Se atenderá cualquier consulta durante el proceso de contratación administrativa, para ello corresponderá a los funcionarios del almacén de suministros._x000D_
_x000D_
Una vez adjudicado se hará la preparación del espacio en el almacén de suministros para la debida custodia y se verificará que las especificaciones sean las que estipula el contrato y la orden de pedido, además se verificará la fecha de vencimiento.</t>
  </si>
  <si>
    <t>09/03/2022 10:09</t>
  </si>
  <si>
    <t>09/03/2022</t>
  </si>
  <si>
    <t>10/03/2022 13:07</t>
  </si>
  <si>
    <t>William Saravia Chinchilla</t>
  </si>
  <si>
    <t>Ramón Alvarado Gutiérrez</t>
  </si>
  <si>
    <t>11/03/2022 08:57</t>
  </si>
  <si>
    <t>14111507</t>
  </si>
  <si>
    <t>92014460</t>
  </si>
  <si>
    <t>29903</t>
  </si>
  <si>
    <t>2.99.03</t>
  </si>
  <si>
    <t>0062022000700002</t>
  </si>
  <si>
    <t>2022CD-000023-0005300001</t>
  </si>
  <si>
    <t>Compra de tapas y contratapas para expedientes</t>
  </si>
  <si>
    <t>CRC 62,94</t>
  </si>
  <si>
    <t>10014230</t>
  </si>
  <si>
    <t>Se requiere mantener un stock de inventario de estos suministros debido a un aumento en el consumo de las carpetas para expedientes en las diversas áreas de la Institución, con la finalidad de que puedan realizar sus labores diarias y renovaciones de expedientes.</t>
  </si>
  <si>
    <t>Se cuenta con personal del Área de Proveeduría y del Almacén de Suministros para el proceso de contratación administrativa y de recibo de la mercancía en el Almacén de Suministros.</t>
  </si>
  <si>
    <t>La finalidad de la contratación es poder satisfacer la necesidad de las personas funcionarias y trabajadoras de la institución de aquellos suministros e insumos para que puedan cumplir con las metas institucionales, y así mantener el funcionamiento en el quehacer diario, para poder atender a la población objetivo._x000D_
Debido a que no se puede controlar la cantidad de expedientes nuevos ya que depende de los trámites presentados por los diferentes usuarios, por el cambio de carpetas por deterioro, o por volumen en la cantidad de folios que conformen los expedientes, así como aquellos trámites que nacen de los diferentes procesos internos, en el caso de las boletas no se puede controlar la cantidad de préstamos que se realicen ya que depende de las necesidades de los usuarios. Por lo anterior se requiere una contratación por demanda para poder solicitar los materiales según se vayan requiriendo.</t>
  </si>
  <si>
    <t>Se requiere la compra de suministros con el fin de abastecer la demanda de estos, debido a la contratación técnicos en Archivo en las Áreas Regionales, con el fin de realizar las tareas diarias, tales la renovación de expedientes.</t>
  </si>
  <si>
    <t>El funcionario responsable de la contratación verificará que los productos cumplan con las especificaciones dadas en el Cartel de la Contratación.</t>
  </si>
  <si>
    <t>29/03/2022 09:12</t>
  </si>
  <si>
    <t>30/03/2022</t>
  </si>
  <si>
    <t>20/04/2022 07:25</t>
  </si>
  <si>
    <t>20/04/2022 14:53</t>
  </si>
  <si>
    <t>44103502</t>
  </si>
  <si>
    <t>92260050</t>
  </si>
  <si>
    <t>0062022000700003</t>
  </si>
  <si>
    <t>2022CD-000040-0005300001</t>
  </si>
  <si>
    <t>Servicio de desinstalación, traslado e instalación de mobiliario y documentación del ARDS de Puntarenas</t>
  </si>
  <si>
    <t>CRC 3700000</t>
  </si>
  <si>
    <t>10014316</t>
  </si>
  <si>
    <t>La presente contratación se regirá por la ley de contratación Administrativa y su Reglamento, así como por el reglamento interno de contratación administrativa del IMAS._x000D_
_x000D_
Debido al espacio reducido con que cuenta el ARDS de Puntarenas, tanto para atender los clientes externos, como para garantizar los espacios óptimos para el desempeño de las funciones de sus funcionarios, se procedió con la búsqueda de un nuevo edificio a arrendar y se procederá con reubicación de las oficinas de UCAR y el UIPER de Puntarenas, dado lo anterior, resulta necesario el traslado del mobiliario, equipo, documentación y otros, del edificio que se ubica en Puntarenas frente Fábrica INOLASA Barranca al nuevo edificio ubicado en Puntarenas El Roble “Plaza Comercial” contiguo al Banco Popular._x000D_
_x000D_
El nuevo edificio arrendado se ubica a 1.2 kilómetros de la oficina actual. Además, las oficinas se encuentran en un segundo piso, por esta razón, resulta indispensable la contratación de un servicio integral, que incorpore las etapas de desinstalación, traslado e instalación de mobiliario, equipo, documentación y otros._x000D_
_x000D_
Esta contratación está basada en las necesidades establecidas en el Presupuesto Ordinario 2022 de la institución, las solicitudes se realizan de acuerdo con las necesidades reales del área.</t>
  </si>
  <si>
    <t>Se cuenta con personal del UCAR Puntarenas para el proceso de contratación administrativa y de fiscalización para el recibo satisfactorio del servicio solicitado.</t>
  </si>
  <si>
    <t>La finalidad de esta contratación radica en poder realizar un traslado ordenado y efectivo, que tenga el menor impacto para los clientes internos y externos del ARDS Puntarenas, donde el equipo, documentos, mobiliario y otros, cuenten con las coberturas requeridas y se garantice un acomodo rápido en las nuevas instalaciones.</t>
  </si>
  <si>
    <t>Debido al tipo de servicio requerido y al no contarse con recursos institucionales para solventar esta necesidad, se hace necesario la realización de esta contratación, se realiza un estudio de mercado y se identifica que existen distintas empresas que cuentan con la experiencia y capacidad para brindar este servicio con calidad y eficiencia</t>
  </si>
  <si>
    <t>La Fiscalización del contrato estará a cargo de la persona Administradora de este contrato._x000D_
_x000D_
La empresa contratista deberá presentar un Plan de trabajo tomando en consideración la conformación de equipos de trabajo, empaque de cajas, traslado de equipo, garantía en el embalaje y manejo adecuado del mobiliario, equipo, documentación y otros, este plan será revisado, aprobado y se dará seguimiento de su cumplimiento por parte del IMAS._x000D_
_x000D_
Una vez notificado el contrato por medio de la Plataforma SICOP, el Administrador del Contrato coordinará con el contratista para indicarle la fecha de inicio y revisar lo estipulado en el contrato.</t>
  </si>
  <si>
    <t>01/06/2022 10:58</t>
  </si>
  <si>
    <t>03/06/2022</t>
  </si>
  <si>
    <t>10/06/2022 15:15</t>
  </si>
  <si>
    <t>STEPHANIE MENESES CAMBRONERO</t>
  </si>
  <si>
    <t>INGRID HERRERA ESPINOZA</t>
  </si>
  <si>
    <t>13/06/2022 09:09</t>
  </si>
  <si>
    <t>78101801</t>
  </si>
  <si>
    <t>92106031</t>
  </si>
  <si>
    <t>1207100</t>
  </si>
  <si>
    <t>1.03.04</t>
  </si>
  <si>
    <t>0062022000700004</t>
  </si>
  <si>
    <t>2022CD-000054-0005300001</t>
  </si>
  <si>
    <t>Adquisición de etiquetas tags rfid  para el plaqueo de los activos.</t>
  </si>
  <si>
    <t>CRC 1226,05</t>
  </si>
  <si>
    <t>10014341</t>
  </si>
  <si>
    <t>La compra de etiquetas tags rfid zebra para el plaqueo de los activos. Presupuestario mediante los procedimientos contratación directa o Modalidad entrega según demanda, con fundamento en la Ley de Contratación Administrativo, el Reglamento a la Ley de Contratación Administrativa y el Reglamento Interno de Contratación Administrativa del IMAS._x000D_
_x000D_
El principal beneficio radica en la maximización por medio del uso racional de recursos institucionales, al no tener que asignar recursos humanos y económicos para tramitar procedimientos de compra todos los años, y se tendría una disminución en cuanto exceso de trámites para adquisición de suministros, disminución en la pérdida de inventarios por obsolescencia, se contaría con stock permanente y actualizado, se tendría  suministros debidamente actualizados según condiciones de mercado,  adecuado o mejorado control de inventarios a nivel institucional._x000D_
 _x000D_
Otro aspecto importante para valorar es que esta modalidad de contratación permite la incorporación de suministros no considerados originalmente y que surja la necesidad de adquirirlos durante el período de la contratación, así como el poder cambiar o actualizar los suministros adquiridos cuando estos hayan sido sacados del mercado o se incorporen a este una versión mejorada de los mismos._x000D_
_x000D_
En conclusión, corresponde a suministros, papelería y tintas y similares de uso en la gestión administrativa de las diferentes oficinas y que se maneja mediante stock de inventario general, utilizando el mecanismo de reservas o requisiciones._x000D_
_x000D_
Corresponde a la Proveeduría entre sus competencias garantizar el uso eficiente de los recursos institucionales, específicamente en el caso que nos ocupa con los suministros, de conformidad Artículo 6 inciso b del Reglamento Interno de Contratación Administrativo.</t>
  </si>
  <si>
    <t>La finalidad de la contratación es poder satisfacer la necesidad de las personas trabajadoras de aquellos suministros e insumos para que puedan cumplir con las labores diarias y así cumplir con las metas institucionales._x000D_
_x000D_
El principal beneficio radica en la maximización por medio del uso racional de recursos institucionales, al no tener que asignar recursos humanos y económicos para tramitar procedimientos de compra todos los años, y se tendría una disminución en cuanto exceso de trámites para adquisición de suministros, disminución en la pérdida de inventarios por obsolescencia, se contaría con stock permanente y actualizado, se tendría  suministros debidamente actualizados según condiciones de mercado,  adecuado o mejorado control de inventarios a nivel institucional.</t>
  </si>
  <si>
    <t>El realizar una licitación abreviada en la modalidad según demanda, permitirá mantener solamente las cantidades necesarias para suplir suministros de oficina y de cómputo que se requieran de acuerdo con el quehacer de las unidades administrativas, evitando así el mantener grandes cantidades de inventarios que al paso del tiempo pueden dañarse o desactualizarse como es el caso de los consumibles de impresoras, fotocopiadores y faxes._x000D_
_x000D_
La elección de este procedimiento y de contrato es tener sanos inventarios y que no ocurra obsolescencia o destrucción de suministros.</t>
  </si>
  <si>
    <t>El funcionario del Almacén de Suministros verificará que los bienes cumplan con las especificaciones dadas en el cartel de la contratación._x000D_
_x000D_
El funcionario responsable de llevar el control del gasto es el señor William Saravia Chinchilla. Almacén de suministros_x000D_
_x000D_
Se atenderá cualquier consulta durante el proceso de contratación administrativa, para ello corresponderá a las personas funcionarias del almacén de suministros._x000D_
_x000D_
Una vez adjudicado se hará la preparación del espacio en el almacén de suministros para la debida custodia y se verificará que las especificaciones sean las que estipula el contrato y la orden de pedido._x000D_
_x000D_
Cuando se requiera contar con un abastecimiento procede el Almacén de Suministros a cargar las respectivas solicitudes en SAP y se genera por parte del API los respectivos pedidos.  Los cuales ingresarán y se registran según el procedimiento de administración de suministros.   La responsabilidad del buen uso y eficiencia de los mismos corresponde a las unidades administrativas que requieren del suministro para las tareas cotidianas. _x000D_
_x000D_
La gestión operativa del contrato corresponde a William Saravia Chinchilla, Almacén de Suministros.</t>
  </si>
  <si>
    <t>son necesarias para el plaqueo de los activos nuevos</t>
  </si>
  <si>
    <t>21/06/2022 11:19</t>
  </si>
  <si>
    <t>24/06/2022</t>
  </si>
  <si>
    <t>30/06/2022 11:10</t>
  </si>
  <si>
    <t>04/07/2022 09:54</t>
  </si>
  <si>
    <t>55121606</t>
  </si>
  <si>
    <t>92214942</t>
  </si>
  <si>
    <t>0062022000700005</t>
  </si>
  <si>
    <t>2022CD-000056-0005300001</t>
  </si>
  <si>
    <t>Adquisición de etiquetas tags rfid  para el plaqueo de los activos. Compatibles con hand held RFID modelo rfd-8500</t>
  </si>
  <si>
    <t>La compra de etiquetas tags rfid para el plaqueo de los activos. Presupuestario mediante los procedimientos contratación directa o Modalidad entrega según demanda, con fundamento en la Ley de Contratación Administrativo, el Reglamento a la Ley de Contratación Administrativa y el Reglamento Interno de Contratación Administrativa del IMAS._x000D_
_x000D_
El principal beneficio radica en la maximización por medio del uso racional de recursos institucionales, al no tener que asignar recursos humanos y económicos para tramitar procedimientos de compra todos los años, y se tendría una disminución en cuanto exceso de trámites para adquisición de suministros, disminución en la pérdida de inventarios por obsolescencia, se contaría con stock permanente y actualizado, se tendría  suministros debidamente actualizados según condiciones de mercado,  adecuado o mejorado control de inventarios a nivel institucional._x000D_
 _x000D_
Otro aspecto importante para valorar es que esta modalidad de contratación permite la incorporación de suministros no considerados originalmente y que surja la necesidad de adquirirlos durante el período de la contratación, así como el poder cambiar o actualizar los suministros adquiridos cuando estos hayan sido sacados del mercado o se incorporen a este una versión mejorada de los mismos._x000D_
_x000D_
En conclusión, corresponde a suministros, papelería y tintas y similares de uso en la gestión administrativa de las diferentes oficinas y que se maneja mediante stock de inventario general, utilizando el mecanismo de reservas o requisiciones._x000D_
_x000D_
Corresponde a la Proveeduría entre sus competencias garantizar el uso eficiente de los recursos institucionales, específicamente en el caso que nos ocupa con los suministros, de conformidad Artículo 6 inciso b del Reglamento Interno de Contratación Administrativo.</t>
  </si>
  <si>
    <t>La finalidad de la contratación es poder satisfacer la necesidad de las personas trabajadoras de aquellos suministros e insumos para que puedan cumplir con las labores diarias y así cumplir con las metas institucionales._x000D_
_x000D_
El principal beneficio radica en la maximización por medio del uso racional de recursos institucionales, al no tener que asignar recursos humanos y económicos para tramitar procedimientos de compra todos los años, y se tendría una disminución en cuanto exceso de trámites para adquisición de suministros, disminución en la pérdida de inventarios por obsolescencia, se contaría con stock permanente y actualizado, se tendría  suministros debidamente actualizados según condiciones de mercado,  adecuado o mejorado control de inventarios a nivel institucional._x000D_
_x000D_
_x000D_
_x000D_
_x000D_
_x000D_
_x000D_
La finalidad de la contratación es poder satisfacer la necesidad de las personas trabajadoras de aquellos suministros e insumos para que puedan cumplir con las labores diarias y así cumplir con las metas institucionales._x000D_
_x000D_
El principal beneficio radica en la maximización por medio del uso racional de recursos institucionales, al no tener que asignar recursos humanos y económicos para tramitar procedimientos de compra todos los años, y se tendría una disminución en cuanto exceso de trámites para adquisición de suministros, disminución en la pérdida de inventarios por obsolescencia, se contaría con stock permanente y actualizado, se tendría  suministros debidamente actualizados según condiciones de mercado,  adecuado o mejorado control de inventarios a nivel institucional.</t>
  </si>
  <si>
    <t>El funcionario del Almacén de Suministros verificará que los bienes cumplan con las especificaciones dadas en el cartel de la contratación._x000D_
_x000D_
El funcionario responsable de llevar el control del gasto es el señor William Saravia Chinchilla. Almacén de suministros_x000D_
_x000D_
Se atenderá cualquier consulta durante el proceso de contratación administrativa, para ello corresponderá a las personas funcionarias del almacén de suministros._x000D_
_x000D_
Una vez adjudicado se hará la preparación del espacio en el almacén de suministros para la debida custodia y se verificará que las especificaciones sean las que estipula el contrato y la orden de pedido._x000D_
_x000D_
Cuando se requiera contar con un abastecimiento procede el Almacén de Suministros a cargar las respectivas solicitudes en SAP y se genera por parte del API los respectivos pedidos.  Los cuales ingresarán y se registran según el procedimiento de administración de suministros.   La responsabilidad del buen uso y eficiencia de estos corresponde a las unidades administrativas que requieren del suministro para las tareas cotidianas. _x000D_
_x000D_
La gestión operativa del contrato corresponde a William Saravia Chinchilla, Almacén de Suministros.</t>
  </si>
  <si>
    <t>11/07/2022 09:51</t>
  </si>
  <si>
    <t>11/07/2022</t>
  </si>
  <si>
    <t>13/07/2022 08:55</t>
  </si>
  <si>
    <t>15/07/2022 07:38</t>
  </si>
  <si>
    <t>0062022000700006</t>
  </si>
  <si>
    <t>2022CD-000062-0005300001</t>
  </si>
  <si>
    <t>Adquisición de etiquetas tags rfid para el plaqueo de los activos. Compatibles con hand held RFID modelo rfd-8500</t>
  </si>
  <si>
    <t>Se cuenta con personal del Área de Proveeduría Institucional y del almacén de suministros para el proceso de contratación administrativa y de recibo de la mercancía en el almacén de suministros</t>
  </si>
  <si>
    <t>-La finalidad de la contratación es poder satisfacer la necesidad de las personas trabajadoras de aquellos suministros e insumos para que puedan cumplir con las labores diarias y así cumplir con las metas institucionales._x000D_
_x000D_
El principal beneficio radica en la maximización por medio del uso racional de recursos institucionales, al no tener que asignar recursos humanos y económicos para tramitar procedimientos de compra todos los años, y se tendría una disminución en cuanto exceso de trámites para adquisición de suministros, disminución en la pérdida de inventarios por obsolescencia, se contaría con stock permanente y actualizado, se tendría  suministros debidamente actualizados según condiciones de mercado,  adecuado o mejorado control de inventarios a nivel institucional._x000D_
_x000D_
_x000D_
_x000D_
_x000D_
_x000D_
_x000D_
La finalidad de la contratación es poder satisfacer la necesidad de las personas trabajadoras de aquellos suministros e insumos para que puedan cumplir con las labores diarias y así cumplir con las metas institucionales._x000D_
_x000D_
El principal beneficio radica en la maximización por medio del uso racional de recursos institucionales, al no tener que asignar recursos humanos y económicos para tramitar procedimientos de compra todos los años, y se tendría una disminución en cuanto exceso de trámites para adquisición de suministros, disminución en la pérdida de inventarios por obsolescencia, se contaría con stock permanente y actualizado, se tendría  suministros debidamente actualizados según condiciones de mercado,  adecuado o mejorado control de inventarios a nivel institucional.</t>
  </si>
  <si>
    <t>La elección de este procedimiento y de contrato es tener sanos inventarios y que no ocurra obsolescencia o destrucción de suministros.</t>
  </si>
  <si>
    <t>Son necesarias para el plaqueo de los activos nuevos</t>
  </si>
  <si>
    <t>26/07/2022 09:35</t>
  </si>
  <si>
    <t>26/07/2022</t>
  </si>
  <si>
    <t>27/07/2022 06:05</t>
  </si>
  <si>
    <t>27/07/2022 07:41</t>
  </si>
  <si>
    <t>0062022000700007</t>
  </si>
  <si>
    <t>2022CD-000074-0005300001</t>
  </si>
  <si>
    <t>Compra de suministros de oficina, tóner y cintas de impresión</t>
  </si>
  <si>
    <t>CRC 435733,79</t>
  </si>
  <si>
    <t>10014391</t>
  </si>
  <si>
    <t>Se requiere la adquisición de suministros con el fin apoyar las labores cotidianas de las personas funcionarias en lo que se refiere al traslado de documentos, actas, resoluciones y otros, así como también custodiar la documentación de gestión institucional de conformidad con la Ley N°7202 del Sistema Nacional de Archivos y su Reglamento</t>
  </si>
  <si>
    <t>La finalidad de la contratación es poder satisfacer la necesidad de las personas trabajadoras de aquellos suministros e insumos para que puedan cumplir con las labores diarias y así cumplir con las metas institucionales.</t>
  </si>
  <si>
    <t>Se requiere la compra de suministros con el fin de abastecer la demanda de estos, para realizar las tareas diarias, tales como el traslado de documentos, circulares, notas, informes, etc.</t>
  </si>
  <si>
    <t>El funcionario del Almacén de Suministros verificará que los bienes cumplan con las especificaciones dadas en el cartel de la contratación._x000D_
_x000D_
El funcionario responsable de llevar el control del gasto es el señor William Saravia Chinchilla. Almacén de suministros_x000D_
_x000D_
Se atenderá cualquier consulta durante el proceso de contratación administrativa, para ello corresponderá a las personas funcionarias del almacén de suministros._x000D_
_x000D_
Una vez adjudicado se hará la preparación del espacio en el almacén de suministros para la debida custodia y se verificará que las especificaciones sean las que estipula el contrato y la orden de pedido.</t>
  </si>
  <si>
    <t>Se requiere la contratación para no desabastecer el almacén y contar con los suministros</t>
  </si>
  <si>
    <t>11/08/2022 07:21</t>
  </si>
  <si>
    <t>11/08/2022</t>
  </si>
  <si>
    <t>16/08/2022 06:09</t>
  </si>
  <si>
    <t>18/08/2022 07:33</t>
  </si>
  <si>
    <t>31201610</t>
  </si>
  <si>
    <t>92069256</t>
  </si>
  <si>
    <t>2.99.01</t>
  </si>
  <si>
    <t>44103103</t>
  </si>
  <si>
    <t>92193282</t>
  </si>
  <si>
    <t>2.01.04</t>
  </si>
  <si>
    <t>44121615</t>
  </si>
  <si>
    <t>92266018</t>
  </si>
  <si>
    <t>44121701</t>
  </si>
  <si>
    <t>92036000</t>
  </si>
  <si>
    <t>92103842</t>
  </si>
  <si>
    <t>44121905</t>
  </si>
  <si>
    <t>92042014</t>
  </si>
  <si>
    <t>92195635</t>
  </si>
  <si>
    <t>44121507</t>
  </si>
  <si>
    <t>92157755</t>
  </si>
  <si>
    <t>92022350</t>
  </si>
  <si>
    <t>31201503</t>
  </si>
  <si>
    <t>92017976</t>
  </si>
  <si>
    <t>44121708</t>
  </si>
  <si>
    <t>92128036</t>
  </si>
  <si>
    <t>92014500</t>
  </si>
  <si>
    <t>92191359</t>
  </si>
  <si>
    <t>44103112</t>
  </si>
  <si>
    <t>90001903</t>
  </si>
  <si>
    <t>0062022000700008</t>
  </si>
  <si>
    <t>2022CD-000110-0005300001</t>
  </si>
  <si>
    <t>Servicio de mantenimiento preventivo y correctivo para el sistema de autoevaluación en la herramienta SYNERGY</t>
  </si>
  <si>
    <t>CRC 1750000</t>
  </si>
  <si>
    <t>10014429 SAP</t>
  </si>
  <si>
    <t>El Instituto Mixto de Ayuda Social adquirió la actualización de la herramienta para la autoevaluación del Sistema de Control Interno denominada “SYNERGY”, la cual es propiedad de la empresa OASIS CONSULTING GROUP LTDA desde el año 2019._x000D_
Dado que la autoevaluación se hace de forma anual y se mantiene en constante monitoreo y seguimiento se hace necesario contar con un contrato que permita a los usuarios tener acceso a mantenimiento preventivo, correctivo, soporte técnico y desarrollo de nuevos requerimientos según surjan las necesidades y los cambios en el entorno.</t>
  </si>
  <si>
    <t>Se cuenta con el personal de Planificación Institucional para toda la coordinación con el eventual contratista en cuanto a la solicitud de mantenimiento, control y mejoras al sistema SYNERGY, que es el sistema de la autoevaluación utilizado para el proceso de control interno.</t>
  </si>
  <si>
    <t>Mantener la actualización del sistema de autoevelaución según las necesidades institucionales</t>
  </si>
  <si>
    <t>Se requiere que la contratación se realice al amparo del artículo 139, inciso a), del Reglamento a la Ley de Contratación Administrativa, por considerar que dicha empresa constituye el oferente único para brindar servicios de mantenimiento al software “SYNERGY”, por cuanto no existen en el mercado alternativas que puedan considerarse idóneas para satisfacer la necesidad institucional de modificar el sistema “SYNERGY”, a falta de disponer de los programas fuente de dicho sistema. Además, de que son los dueños registrales._x000D_
_x000D_
Para todo lo anterior se dio trámite a la solicitud de contratación exceptuada por proveedor único y se recibió la aprobación correspondiente mediante la Resolución Administrativa IMAS-SGSA-RESO-0028-2022, cuyo por tanto indica la Subgerencia de Soporte Administrativo resuelve:  Autorizar el uso de la excepción de procedimiento ordinario de Contratación Administrativa establecida en el artículo N° 139 inciso a. “Oferente Único” del Reglamento a la Ley de Contratación Administrativa para prescindir de un concurso ordinario, por medio de la excepción de “oferente único” a la empresa OASYS CONSULTING GROUP LDA., para la contratación del servicio de mantenimiento preventivo y correctivo, soporte técnico y desarrollo para el sistema de autoevaluación en la herramienta SYNERGY, bajo la modalidad de demanda para el Instituto Mixto de Ayuda Social.</t>
  </si>
  <si>
    <t>Sobre los trabajos que realice el oferente se deben de realizar en conjunto con el Instituto Mixto de Ayuda Social verificaciones de que el producto entregado sea lo que fue solicitado y que funcione de forma apropiada al momento de la entrega, para ello se deben de realizar las pruebas que en cada caso corresponda. Se debe probar la adecuada funcionalidad, la compatibilidad con los requerimientos de TI IMAS (si los hay), tiempo de respuesta adecuado a lo requerido, que el mantenimiento, soporte y/o servicio de desarrollo efectuado sea de fácil uso, que provea información confiable, dado que algunas de estas características son de medición subjetiva se procederá a utilizar la experiencia de los funcionarios que usan el sistema indicando si el servicio cumple, no cumple o cumple parcialmente con lo requerido.</t>
  </si>
  <si>
    <t>La contratación por demanda, se estima para una contratación por 1 año y con opción de 3 prórrogas facultativas, para completar un total de hasta 4 años._x000D_
_x000D_
El monto disponible para el periodo de 12 meses es de ¢1.750.000,00.</t>
  </si>
  <si>
    <t>07/09/2022 09:24</t>
  </si>
  <si>
    <t>25/10/2022</t>
  </si>
  <si>
    <t>01/11/2022 11:01</t>
  </si>
  <si>
    <t>Paola Flores Gonzalez</t>
  </si>
  <si>
    <t>JEFRY MANRIQUE MORA VARGAS</t>
  </si>
  <si>
    <t>Paola Flores González</t>
  </si>
  <si>
    <t>01/11/2022 14:08</t>
  </si>
  <si>
    <t>81112204</t>
  </si>
  <si>
    <t>92155202</t>
  </si>
  <si>
    <t>0062022000700009</t>
  </si>
  <si>
    <t>2022CD-000114-0005300001</t>
  </si>
  <si>
    <t>Adquisición de sobres membretados y cajas de cartón para archivar expedientes.</t>
  </si>
  <si>
    <t>CRC 860</t>
  </si>
  <si>
    <t>10014502</t>
  </si>
  <si>
    <t>Se requiere la adquisición de suministros con el fin apoyar las labores cotidianas de las personas funcionarias en lo que se refiere al traslado de documentos, actas, resoluciones y otros, así como también custodiar la documentación de gestión institucional de conformidad con la Ley N°7202 del Sistema Nacional de Archivos y su Reglamento.</t>
  </si>
  <si>
    <t>Nota: se estima un gasto por año de (siete millones quinientos cuarenta y dos mil colones sin céntimos) ¢7.542.000.00</t>
  </si>
  <si>
    <t>12/10/2022 07:21</t>
  </si>
  <si>
    <t>03/11/2022</t>
  </si>
  <si>
    <t>03/11/2022 14:50</t>
  </si>
  <si>
    <t>04/11/2022 08:00</t>
  </si>
  <si>
    <t>44121506</t>
  </si>
  <si>
    <t>92030309</t>
  </si>
  <si>
    <t>44122019</t>
  </si>
  <si>
    <t>92195812</t>
  </si>
  <si>
    <t>0062022000800001</t>
  </si>
  <si>
    <t>Anulado</t>
  </si>
  <si>
    <t>Contratación Directa.</t>
  </si>
  <si>
    <t>CRC 400000</t>
  </si>
  <si>
    <t>Se requiere de dos monitores curvos de 27# para el desarrollo de las funciones de la dos profesionales de la Asesoría Jurídica que por recomendación médica se les hace necesario para la atención de las diferentes funciones de la Unidad y que requieren de mucha precisión, por lo que se requiere de un mayor ángulo de visión en cuadros, tablas, sistemas y otros.</t>
  </si>
  <si>
    <t>Se cuenta con el recurso humano necesario para la fiscalización de la contratación a cargo de la funcionaria Yamileth Villalobos Alvarado.</t>
  </si>
  <si>
    <t>Contar con el equipo necesario para agilizar las labores a realizar por las personas funcionarias, lo cual ayudará a brindar mejores condiciones para el desarrollo de las funciones en cuanto a manejo de información y seguridad.</t>
  </si>
  <si>
    <t>Es necesario adquirir el equipo y suplir la necesidad que se cuenta actualmente por parte de las personas funcionarias, para lo cual se realizara un proceso de contratación administrativa.</t>
  </si>
  <si>
    <t>Se realizo cambio en la partida presupuestaria debido a la necesidad.</t>
  </si>
  <si>
    <t>30/09/2022 09:07</t>
  </si>
  <si>
    <t>30/09/2022</t>
  </si>
  <si>
    <t>Berny Vargas Mejía</t>
  </si>
  <si>
    <t>Yamileth Villalobos Alvarado</t>
  </si>
  <si>
    <t>5.01.05</t>
  </si>
  <si>
    <t>0062022000800002</t>
  </si>
  <si>
    <t>2022CD-000097-0005300001</t>
  </si>
  <si>
    <t>Adquisición de monitores</t>
  </si>
  <si>
    <t>SP10014202</t>
  </si>
  <si>
    <t>30/09/2022 09:31</t>
  </si>
  <si>
    <t>03/10/2022 11:56</t>
  </si>
  <si>
    <t>06/10/2022 08:47</t>
  </si>
  <si>
    <t>43211902</t>
  </si>
  <si>
    <t>92179157</t>
  </si>
  <si>
    <t>Sp10014202</t>
  </si>
  <si>
    <t>1104</t>
  </si>
  <si>
    <t>0062022000900001</t>
  </si>
  <si>
    <t>2022LA-000022-0005300001</t>
  </si>
  <si>
    <t>Adquisición de software integrado y especializado para Auditoría Interna, en modalidad SaaS (Software as a Service).</t>
  </si>
  <si>
    <t>CRC 28000000</t>
  </si>
  <si>
    <t>SP10014421</t>
  </si>
  <si>
    <t>Se requiere un software integrado y especializado que permita fortalecer y apoyar las labores propias de esta Auditoría Interna, debido a la antigüedad del sistema utilizado actualmente el cual presenta desactualizaciones e incompatibilidad con nuevas tecnologías implementadas en la institución, así como un desajuste importante con respecto a las necesidades de la Auditoría. Dicha contratación se realiza conforme a la planeación anual de este período, así como de los recursos presupuestarios aprobados por el nivel superior.</t>
  </si>
  <si>
    <t>La persona encargada y disponible para atender la correcta ejecución del contrato será la persona Administradora del Contrato. La Auditoría Interna pondrá a disposición del contratista las facilidades para la implementación del sistema, así como la coordinación con las unidades administrativas que requiera, en el cumplimiento de las obligaciones de la presente contratación. Se recuerda que en todo lo no previsto en el cartel respectivo, los oferentes deberán apegarse a lo establecido en la Ley de Contratación Administrativa N° 7494 y en su Reglamento._x000D_
_x000D_
Adicionalmente, es importante recalcar que se deben acatar todas las medidas de restricción sanitarias emitidas por las autoridades nacionales competentes, en atención a la emergencia nacional declarada por COVID-19, así como la normativa institucional vigente, relacionada con el tema.</t>
  </si>
  <si>
    <t>Debido a los cambios constantes relacionados con el manejo y resguardo de la información como principal activo de la institución, se ha generado la necesidad de automatizar los procesos y labores de la Auditoría Interna, mediante un software especializado para uso, el cual permita el desarrollo de las actividades de manera ágil y oportuna con niveles de seguridad que garanticen el resguardo de la información sensible y permita el seguimiento oportuno de los productos emitidos, con independencia operativa y objetividad, enfocados en la transparencia, eficiencia y la mejora continua. Todo lo anterior, contribuye a su vez al alcance de los objetivos institucionales y la información ordenada y oportuna proporcionará a la ciudadanía una garantía razonable de que la actuación del jerarca y la del resto de la administración se ejecuta conforme al marco legal y técnico y a las sanas prácticas.</t>
  </si>
  <si>
    <t>Dicha solución, está dada en función de la necesidad de automatizar los procesos y labores de la Auditoría Interna, mediante un software especializado, el cual permita el desarrollo de las actividades de manera ágil y oportuna con niveles de seguridad que garanticen el resguardo de la información sensible y permita el seguimiento oportuno de los productos emitidos.</t>
  </si>
  <si>
    <t>La persona Administradora del Contrato o quien esta designe, velará por la correcta ejecución del contrato en cumplimiento de lo estipulado en la Directriz “IMAS-GG-1063-2020 SOBRE LA FISCALIZACIÓN DE CONTRATOS ADMINISTRATIVOS DEL INSTITUTO MIXTO DE AYUDA SOCIAL” en cuanto a las obligaciones y deberes que debe cumplir el Administrador de Contrato._x000D_
_x000D_
La persona Administradora de Contrato o quien esta designe, verificará entre otras cosas:_x000D_
_x000D_
•	Una vez notificada la orden de compra/contrato por medio del Sistema de Compras SICOP, el contratista deberá ponerse en contacto con las personas designadas por la Auditoría Interna, dentro del plazo definido en el pliego de condiciones, para coordinar el día y hora de inicio para el proceso de puesta en marcha del software (sistema) según las etapas y tareas establecidas en el cronograma actualizado suministrado por el contratista, siempre cumpliendo con los tiempos de entrega establecidos en cada etapa_x000D_
_x000D_
•	Previo a iniciar con las labores, el contratista deberá conocer y validar en conjunto con las personas designadas por la Auditoría Interna, la información necesaria para determinar y registrar en la documentación, las características particulares que deberán ser configuradas para adecuar el software (sistema) a las necesidades de los diferentes procesos de auditoría. _x000D_
_x000D_
•	El administrador del contrato o quien este designe, constatará el avance de cada una de las etapas del proceso de puesta en marcha del software (sistema), según los entregables y actividades establecidas en el cronograma actualizado otorgado por el contratista. En caso de existir retrasos en los entregables, o bien, estos no cumplen a satisfacción de la Auditoría, se procederá a entregar el reporte a la empresa para que realice las gestiones necesarias para su corrección, las cuales, no podrán sobrepasar el plazo máximo de 2 días hábiles._x000D_
_x000D_
•	Una vez que el contratista haya culminado todas las actividades y entregables establecidos en las etapas hasta la puesta en marcha del software (sistema), el administrador del contrato o quien este designe, realizará la revisión del servicio durante los primeros 20 días hábiles a partir del día de entrega; en caso de existir algún error o incidente con el servicio, procederá a entregar el reporte a la empresa para que realice las gestiones necesarias de corrección o configuración, las cuales, no podrán sobrepasar el plazo máximo de 2 días hábiles. Una vez que el software (sistema) esté debidamente instalado, probado, funcionando y se haya verificado y aprobado que cumple con lo solicitado por parte de la Auditoría Interna, se procederá a confeccionar el acta de recepción definitiva.</t>
  </si>
  <si>
    <t>El monto de presupuesto estimado es de $40.100.00 IVA incluido por 2 años de contrato. Pagaderos de forma anual, proporcionalmente._x000D_
_x000D_
Se adjuntan los siguientes documentos:_x000D_
1.	Términos de referencia.pdf_x000D_
2.	Requisitos carga SICOP.pdf_x000D_
3.	Excel del estudio referencial de precios.pdf</t>
  </si>
  <si>
    <t>30/08/2022 17:29</t>
  </si>
  <si>
    <t>31/08/2022</t>
  </si>
  <si>
    <t>01/09/2022 11:45</t>
  </si>
  <si>
    <t>SUSSAN AGUIRRE OROZCO</t>
  </si>
  <si>
    <t>MARIANELA NAVARRO ROMERO</t>
  </si>
  <si>
    <t>Roxana Patricia Villalobos Trigueros</t>
  </si>
  <si>
    <t>05/09/2022 13:54</t>
  </si>
  <si>
    <t>43231516</t>
  </si>
  <si>
    <t>92022817</t>
  </si>
  <si>
    <t>11020000</t>
  </si>
  <si>
    <t>1.03.07</t>
  </si>
  <si>
    <t>0062022001900001</t>
  </si>
  <si>
    <t>Aprobado</t>
  </si>
  <si>
    <t>Publicación de los carteles, 15 Concursos Públicos del SINIRUBE</t>
  </si>
  <si>
    <t>CRC 1300000</t>
  </si>
  <si>
    <t>SOL. PED. 0010014032</t>
  </si>
  <si>
    <t>Con el fin de generar una base de datos de personas oferentes y contar con la mayor cantidad de perfiles que cumplan requisitos para ocupar los cargos anteriormente citados; se hace necesario la publicación en un diario de circulación nacional, los carteles de los concursos públicos 01-2022, 02-2022, 03-2022, 04-2022, 05-2022, 06-2022, 07-2022, 08-2022, 09-2022, 10-2022, 11-2022, 12-2022, 13-2022, 14-2022 y 15-2022 para los cargos mencionados, donde se describen los requisitos y procedimiento a seguir para la participación de los mismos._x000D_
De esta manera el Instituto Mixto de Ayuda Social podrá dar inicio con el reclutamiento y selección, a fin de presentar las nóminas respectivas a los cargos citados y finalizar con el nombramiento en propiedad de las respectivas plazas.</t>
  </si>
  <si>
    <t>Esta unidad dispondrá de recurso humano para el seguimiento de la presente contratación.</t>
  </si>
  <si>
    <t>Atracción de personas oferentes que cumplan requisitos para los cargos profesionales, todos del Sistema Nacional de Información y Registro Único de Beneficiarios del Estado (SINIRUBE)</t>
  </si>
  <si>
    <t>El IMAS no cuenta con el capital humano para brindar este servicio por lo cual realiza la escogencia.</t>
  </si>
  <si>
    <t>Revisión de servicio que cumpla con lo solicitado.</t>
  </si>
  <si>
    <t>19/01/2022 09:00</t>
  </si>
  <si>
    <t>19/01/2022</t>
  </si>
  <si>
    <t>Elizabeth Valverde Torres</t>
  </si>
  <si>
    <t>Norberto Enrique Siles Hernández</t>
  </si>
  <si>
    <t>82101802</t>
  </si>
  <si>
    <t>92289109</t>
  </si>
  <si>
    <t>11021000</t>
  </si>
  <si>
    <t>1.03.01</t>
  </si>
  <si>
    <t>0062022001900002</t>
  </si>
  <si>
    <t>2022LA-000002-0005300001</t>
  </si>
  <si>
    <t>Servicio Alojamiento de “Plataforma Virtual de Capacitación” en la Nube de Internet, soporte en desarrollo de capacitaciones virtuales y desarrollo de cursos virtuales, por demanda</t>
  </si>
  <si>
    <t>CRC 1</t>
  </si>
  <si>
    <t>Las compañías de alojamiento operan enormes centros de procesamiento de datos. Los_x000D_
usuarios que requieren estos servicios compran, alquilan o contratan la capacidad de_x000D_
almacenamiento necesaria._x000D_
Los operadores de los centros de procesamiento de datos, a nivel servicio, virtualizan los_x000D_
recursos según los requerimientos del cliente. Solo exhiben los entornos con_x000D_
los recursos requeridos. Los clientes administran el almacenamiento y el funcionamiento_x000D_
de los archivos, datos o aplicaciones. Los recursos pueden estar repartidos en_x000D_
múltiples servidores físicos._x000D_
A los servicios de almacenamiento en nube, se puede acceder por diferentes medios,_x000D_
como un servicio web (web service), interfaz de programación de_x000D_
aplicaciones (API), interfaz de usuario (interfaz web) o alguna otra seleccionada por el_x000D_
cliente._x000D_
Desde el año 2015, la institución adquirió una Plataforma Virtual de Capacitación, la cual_x000D_
ha contado con contrataciones de un año en su mayoría y una contratación prorrogable_x000D_
a la fecha, con la finalidad de continuar con la gestión y el mantenimiento de la misma, por_x000D_
esa razón para el período 2022, se requiere la continuidad, el reforzamiento y_x000D_
mantenimiento de esta herramienta virtual de capacitación, por lo que se requiere realizar_x000D_
una contratación de una empresa que brinde servicios de alojamiento en la nube de_x000D_
internet con horas de servicio para este tipo de herramientas y capacitación</t>
  </si>
  <si>
    <t>El IMAS no cuenta con disponibilidad de recurso humano ni infraestructura para poder dar alojamiento de la plataforma virtual de capacitación en la nube de internet.</t>
  </si>
  <si>
    <t>Contar con los servicios de una empresa que brinde  servicios que generen valor agregado  a la gestión  y mantenimiento de la Plataforma Virtual del IMAS</t>
  </si>
  <si>
    <t>Al no contar internamente con una solución técnica, se considera la realización de esta contratación.</t>
  </si>
  <si>
    <t>El control de calidad se ejercerá mediante los siguientes mecanismos:_x000D_
_x000D_
-	Reportes entregados por la empresa adjudicada._x000D_
-	Verificación de las acciones ejecutadas contra la Plataforma Virtual de Capacitación._x000D_
-	Coordinación con la empresa que resultara adjudicada_x000D_
-	La empresa se compromete a que los problemas reportados por IMAS recibirán el soporte prioritario dependiendo del nivel de incidencia que se determine de acuerdo a la siguiente tabla: _x000D_
_x000D_
Niveles de Incidencia_x000D_
_x000D_
NIVEL	CRITERIOS _x000D_
Alta	Se refiere a problemas que hagan inoperable el funcionamiento de la plataforma virtual y/o sus cursos, para las personas usuarias y personas con rol de administrador del IMAS._x000D_
Media	Se refiere a problemas identificados que afecten el funcionamiento normal de la plataforma virtual para el personal de la institución, pero que permiten su continuidad de operación. Como, por ejemplo: el no registro de calificaciones de los usuarios en los cursos virtuales, generación de certificados digitales e informes varios (usuarios, calificaciones y cursos)._x000D_
Baja	Se refiere a problemas de menor impacto específicamente en el acompañamiento y soporte a usuarios. _x000D_
_x000D_
Tiempo de Resolución_x000D_
El problema reportado se resolverá de acuerdo a la siguiente escala:_x000D_
SEVERIDAD	TIEMPO DE RESPUESTA_x000D_
Alta	4 horas hábiles_x000D_
Media	8 horas hábiles_x000D_
Baja	12 horas hábiles</t>
  </si>
  <si>
    <t>La estimación del servicio se realiza por un período de 1 año el cual se estima en 15.000.000,00 con tres prórrogas facultativas por períodos iguales, hasta completar 4 años, por lo que el total asciende a la suma de 60.000.000,00.</t>
  </si>
  <si>
    <t>11/02/2022 11:57</t>
  </si>
  <si>
    <t>11/02/2022</t>
  </si>
  <si>
    <t>14/02/2022 13:58</t>
  </si>
  <si>
    <t>Giselle Patricia Mora Alvarado</t>
  </si>
  <si>
    <t>17/02/2022 09:36</t>
  </si>
  <si>
    <t>81112502</t>
  </si>
  <si>
    <t>92109301</t>
  </si>
  <si>
    <t>81112001</t>
  </si>
  <si>
    <t>92068282</t>
  </si>
  <si>
    <t>86111502</t>
  </si>
  <si>
    <t>92151628</t>
  </si>
  <si>
    <t>92091509</t>
  </si>
  <si>
    <t>0062022001900003</t>
  </si>
  <si>
    <t>2022LA-000003-0005300001</t>
  </si>
  <si>
    <t>Programa de capacitación guiada y práctica para el fortalecimiento de conceptos y aplicabilidad, mediante la metodología de Prácticas Restaurativas</t>
  </si>
  <si>
    <t>CRC 50000000</t>
  </si>
  <si>
    <t>Desde el año 2019 la institución viene trabajando en el desarrollo de una cultura de paz, el cual se ha manejado por etapas y con poblaciones diferentes durante estos años, haciendo énfasis en las prácticas restaurativas que buscan generar un impacto positivo en las estructuras organizacionales._x000D_
Este programa pretende dar un seguimiento acompañado (de la mano) a la población institucional, facilitando espacios psicoeducativos, que permitan fortalecer, profundizar y aplicar los conceptos ya aprendidos de resolución de conflictos, cultura proactiva y restaurativa._x000D_
Asimismo, en el Plan De Desarrollo de Competencias del Capital Humano, para el año 2022, fue planteada como una necesidad brindar herramientas para el empoderamiento institucional en el manejo de los conflictos que se generan en el día a día.</t>
  </si>
  <si>
    <t>Desarrollo Humano pondrá a disposición una persona a efectos de que realiza toda la gestión a efectos de concretar la presente contratación. La infraestructura será parte de los requerimientos de esta contratación.</t>
  </si>
  <si>
    <t>Fortalecimiento de los conocimientos adquiridos mediante la puesta en práctica de las herramientas de prácticas restaurativas, para lograr la sostenibilidad de relaciones de equipos sustentadas en la empatía, el respeto y el apoyo mutuo.</t>
  </si>
  <si>
    <t>Se considera que el realizar un proceso de contratación es la opción más idónea por el tipo de contratación, dirigida a la capacitación, ya que institucionalmente no se cuenta con capital humano para que pueda satisfacer la necesidad.</t>
  </si>
  <si>
    <t>El control de calidad se ejercerá mediante los siguientes mecanismos:_x000D_
a) La Máster. Guisselle Mora Alvarado, Administradora de Contrato, coordinará con el o los adjudicatarios las fechas de programación de las capacitaciones a realizar._x000D_
b) Se mantendrán reuniones permanentes de coordinación con el encargado (s) del desarrollo de la actividad y el personal designado por Desarrollo Humano._x000D_
c) Se procederá a la supervisión de las actividades a fin de comprobar que la metodología empleada es la solicitada._x000D_
d) Se aplicará un formulario con el objeto de evaluar la actividad en general y el cumplimiento de objetivos para valorar futuras contrataciones al adjudicatario._x000D_
e) Recepción y revisión del Informe Final, por parte del Administrador de Contrato la Sra. Guisselle Mora Alvarado</t>
  </si>
  <si>
    <t>23/02/2022 12:32</t>
  </si>
  <si>
    <t>23/02/2022</t>
  </si>
  <si>
    <t>24/02/2022 11:30</t>
  </si>
  <si>
    <t>01/03/2022 08:46</t>
  </si>
  <si>
    <t>86101808</t>
  </si>
  <si>
    <t>92027938</t>
  </si>
  <si>
    <t>SOL. PED. SAP- 1014157</t>
  </si>
  <si>
    <t>110000000</t>
  </si>
  <si>
    <t>1.07.01</t>
  </si>
  <si>
    <t>0062022001900004</t>
  </si>
  <si>
    <t>2022LA-000007-0005300001</t>
  </si>
  <si>
    <t>Adquisición de capas, botas, camisas con logo IMAS, chalecos para personas que atienden emergencias.</t>
  </si>
  <si>
    <t>CRC 400000000</t>
  </si>
  <si>
    <t>Sol. Ped. 10014222</t>
  </si>
  <si>
    <t>Como una de las funciones principales del IMAS es la atención de primera respuesta durante las emergencias, ya sea inundaciones, incendios, terremotos, sismos; entre otros. Esta atención recae principalmente en las personas trabajadoras de las Áreas Regionales de Desarrollo Social, quienes requieren de un kit de insumos para la vestimenta, protección e identificación como personas funcionarias del IMAS, cabe indicar que los kits serán entregados a personas funcionarias que según su perfil deben de atender a personas usuarias que han sido afectadas por algún tipo de emergencia._x000D_
_x000D_
Aunado a lo anterior en cumplimiento del artículo 284 del Código de Trabajo se establece la obligación de todo patrono de otorgar el equipo y elementos de protección personal y de seguridad en el trabajo y asegurar su uso y funcionamiento. Es por ello la importancia de llevar a cabo la presente contratación.</t>
  </si>
  <si>
    <t>Se contará con el recurso humano de la Licda. Diana Vargas Garita para verificar la correcta ejecución de la contratación</t>
  </si>
  <si>
    <t>Contar con equipo de identificación y protección para las personas funcionarias que atienden emergencias.</t>
  </si>
  <si>
    <t>Contar con equipo que proteja de riesgos laborales causantes de accidentes o enfermedades y que de esta manera cuenten con condiciones óptimas en la atención de emergencias</t>
  </si>
  <si>
    <t>Durante la ejecución del contrato, se contará con el apoyo, aportes y/o asesoría de las personas que el fiscalizador del contrato considere. Se realizarán reuniones de coordinación con la persona o las personas contratistas para definir el diseño, acatar recomendaciones y proponer ajustes a las propuestas. La persona Administradora de Contrato se hará cargo de recibir todos los productos.</t>
  </si>
  <si>
    <t>24/03/2022 13:54</t>
  </si>
  <si>
    <t>24/03/2022</t>
  </si>
  <si>
    <t>30/03/2022 10:39</t>
  </si>
  <si>
    <t>01/04/2022 07:42</t>
  </si>
  <si>
    <t>53101604</t>
  </si>
  <si>
    <t>92170118</t>
  </si>
  <si>
    <t>2.99.04</t>
  </si>
  <si>
    <t>53103199</t>
  </si>
  <si>
    <t>92002320</t>
  </si>
  <si>
    <t>53111501</t>
  </si>
  <si>
    <t>92126327</t>
  </si>
  <si>
    <t>46181543</t>
  </si>
  <si>
    <t>92219243</t>
  </si>
  <si>
    <t>0062022001900005</t>
  </si>
  <si>
    <t>2022LA-000008-0005300001</t>
  </si>
  <si>
    <t>Contratación de servicios profesionales para la elaboración de un estudio de medición de cargas de trabajo a nivel institucional</t>
  </si>
  <si>
    <t>CRC 66000000</t>
  </si>
  <si>
    <t>10014220</t>
  </si>
  <si>
    <t>El Instituto Mixto de Ayuda Social se mantiene constantemente en un proceso de modernización y ajuste en concordancia con los cambios de su entorno, para poder cumplir de forma ágil y oportuna con los compromisos que su misión le exige, de frente a las necesidades del sector más vulnerable del país, por lo que también requiere que organizacionalmente cuente con los recursos necesarios para garantizar una respuesta inmediata y de calidad en todas sus unidades administrativas. _x000D_
_x000D_
Tomando en consideración las diversas realidades y niveles de atención, así como la incorporación en los últimos años de nuevos programas y estrategias para la atención de la pobreza, que han vuelto el accionar institucional más voluminoso y complejo, y que si bien con estos, se ha aumentado la cantidad de personal para atenderlos, se considera necesario determinar si existe un equilibrio entre el tiempo y número de actividades que la persona funcionaria ubicada en cada cargo debería tener para desarrollar sus funciones, con un nivel óptimo de productividad que beneficie a la institución, sin dejar de lado la calidad de vida de la persona._x000D_
_x000D_
Aunado a ello, a partir del año 2019, se inició con la implementación de un nuevo modelo de intervención a las familias y comunidades en situación de pobreza, el cual fue aprobado mediante Acuerdo de Consejo Directivo N° 580-12-2018, orientando la ruta de atención hacia un abordaje integral e interinstitucional, bajo una metodología que contempla dos dimensiones prioritarias:_x000D_
•	Familiar: planteamiento de abordaje de las familias de forma integral, con articulación interna y externa, aunado a la cogestión, que permita una identificación de agravantes más completa, así como el énfasis en la corresponsabilidad de las familias y de las instituciones, plasmadas en un plan familiar._x000D_
_x000D_
•	Territorial: las familias en situación de pobreza y pobreza extrema habitan en territorios, que presentan condiciones contextuales que afectan su desarrollo. Por lo tanto, en el ámbito territorial, convergen diferentes actores de la sociedad civil, instituciones, sector privado y familias, que requieren de una intervención integral con la cual se pueda mejorar y potenciar el entorno de las familias en situación de pobreza y pobreza extrema. _x000D_
_x000D_
Este nuevo modelo de intervención ha afectado principalmente la forma de trabajo de las personas funcionarias que atienden a la población beneficiaria en las diferentes Áreas Regionales de Desarrollo Social (ARDS) y Unidades Locales de Desarrollo Social (ULDS) ubicadas alrededor de todo el país, y por ende sus cargas de trabajo, no obstante, dado que el modelo de intervención es transversal a toda la institución, de una u otra manera se podrían haber visto afectadas la forma y el volumen de trabajo de todas las dependencias institucionales.  _x000D_
_x000D_
Además, se requiere satisfacer las necesidades de la población objetivo de manera eficaz, pero evitando aspectos tales como: errores frecuentes, insuficiencia en controles,</t>
  </si>
  <si>
    <t>La persona funcionaria fiscalizadora de la contratación será la responsable de verificar la correcta ejecución del objeto del contrato, para lo cual podrá requerir del apoyo o asesoría de alguna persona funcionaria de Planificación Institucional, Desarrollo Humano u alguna otra dependencia institucional. _x000D_
_x000D_
El IMAS facilitará el espacio físico cuando se trate de reuniones o sesiones de capacitación con el personal, dentro del horario institucional. _x000D_
_x000D_
La institución pondrá a disposición de la persona/empresa consultora, las facilidades para entrevistar y realizar consultas al personal que se requiera, en el cumplimiento de las obligaciones de la presente contratación, manteniendo los protocolos de salud establecidos frente a la emergencia nacional COVID-19.</t>
  </si>
  <si>
    <t>La finalidad pública que se persigue satisfacer con el concurso, además de contar con los insumos para determinar si las cargas de trabajo son las más adecuadas a efectos de brindar una atención eficiente a la población objetivo y poder así cumplir a cabalidad con los objetivos institucionales, promoviendo condiciones de vida digna y el desarrollo social de las personas, de las familias y de las comunidades en situación de pobreza; es cumplir con lo establecido en el Plan Estratégico Institucional (PEI) 2019-2022, Plan Operativo Institucional (POI) 2022, POGE de Desarrollo Humano 2022, así como ajustarse al presupuesto institucional aprobado y de esta forma ejecutarlo en estricto apego a las necesidades definidas en la formulación del Presupuesto Ordinario, Plan Anual de Adquisiciones y a la Programación Presupuestaria.</t>
  </si>
  <si>
    <t>Por el objeto de la contratación, en este caso no es necesario contar previamente con la recomendación o aprobación de alguna unidad técnica competente en la materia.</t>
  </si>
  <si>
    <t xml:space="preserve">El control de calidad se ejercerá mediante reuniones periódicas de avance y de validación de los resultados por productos con la parte contratista y fiscalizadora, así como el análisis y revisión de los informes parciales e informe final presentados por la parte contratista._x000D_
_x000D_
Los productos esperados son:_x000D_
_x000D_
AÑO 2022_x000D_
_x000D_
Producto 1 _x000D_
_x000D_
Informe del mapeo de los macroprocesos y procesos realizados por las Áreas Regionales de Desarrollo Social (ARDS), Unidades de Coordinación Administrativa Regional (UCAR), Unidades de Investigación, Planificación y Evaluación Regional (UIPER) y Unidades Locales de Desarrollo Social (ULDS). _x000D_
_x000D_
Informe de validación de los macroprocesos y procesos realizados y de la medición de cargas de trabajo en las siguientes dependencias:_x000D_
_x000D_
Área Regional de Desarrollo Social Cartago _x000D_
•	Área Regional de Desarrollo Social Cartago_x000D_
•	Unidad de Coordinación Administrativa Regional Cartago_x000D_
•	Unidad de Investigación, Planificación y Evaluación Regional Cartago_x000D_
•	Unidad Local de Desarrollo Social Cartago_x000D_
•	Unidad Local de Desarrollo Social Turrialba_x000D_
•	Unidad Local de Desarrollo Social León Cortés_x000D_
_x000D_
Área Regional de Desarrollo Social Chorotega _x000D_
•	Área Regional de Desarrollo Social Chorotega_x000D_
•	Unidad de Coordinación Administrativa Regional Chorotega_x000D_
•	Unidad de Investigación, Planificación y Evaluación Regional Chorotega_x000D_
•	Unidad Local de Desarrollo Social Liberia_x000D_
•	Unidad Local de Desarrollo Social Nicoya_x000D_
•	Unidad Local de Desarrollo Social Cañas_x000D_
•	Unidad Local de Desarrollo Social Santa Cruz_x000D_
_x000D_
Área Regional de Desarrollo Social Brunca _x000D_
•	Área Regional de Desarrollo Social Brunca_x000D_
•	Unidad de Coordinación Administrativa Regional Brunca_x000D_
•	Unidad de Investigación, Planificación y Evaluación Regional Brunca_x000D_
•	Unidad Local de Desarrollo Social Pérez Zeledón_x000D_
•	Unidad Local de Desarrollo Social Golfito_x000D_
•	Unidad Local de Desarrollo Social Buenos Aires_x000D_
•	Unidad Local de Desarrollo Social Corredores_x000D_
•	Unidad Local de Desarrollo Social Osa_x000D_
•	Unidad Local de Desarrollo Social Coto Brus_x000D_
_x000D_
Producto 2 _x000D_
_x000D_
Informe de validación de los macroprocesos y procesos realizados y de la medición de cargas de trabajo en las siguientes dependencias:_x000D_
_x000D_
Área Regional de Desarrollo Social Huetar Norte _x000D_
•	Área Regional de Desarrollo Social Huetar Norte_x000D_
•	Unidad de Coordinación Administrativa Regional Huetar Norte_x000D_
•	Unidad de Investigación, Planificación y Evaluación Regional Huetar Norte_x000D_
•	Unidad Local de Desarrollo Social San Carlos_x000D_
•	Unidad Local de Desarrollo Social Upala_x000D_
•	Unidad Local de Desarrollo Social Los Chiles_x000D_
•	Unidad Local de Desarrollo Social Guatuso_x000D_
_x000D_
Área Regional de Desarrollo Social Heredia _x000D_
•	Área Regional de Desarrollo Social Heredia_x000D_
•	Unidad de Coordinación Administrativa Regional Heredia_x000D_
•	Unidad de Investigación, Planificación y Evaluación Regional Heredia_x000D_
•	Unidad Local de Desarrollo Social Heredia_x000D_
•	Unidad Local de Desarrollo Social Sarapiquí_x000D_
_x000D_
Área Regional de Desarrollo Social Huetar Caribe _x000D_
•	Área </t>
  </si>
  <si>
    <t>El precio estimado de los servicios contratados será por la suma de ¢66,000,000.00 (sesenta y seis millones de colones). _x000D_
_x000D_
Dado que el plazo total de la contratación se estima a dos años, para el año 2022 se dejaron previstos ¢48,000,000.00 (cuarenta y ocho millones de colones) en la partida presupuestaria 1.04.04 Servicios en Ciencias Económicas y Sociales dentro del Programa Presupuestario Actividades Centrales._x000D_
_x000D_
En la formulación del presupuesto para el año 2023, se estarán considerando el resto de los recursos económicos necesarios.</t>
  </si>
  <si>
    <t>08/04/2022 12:30</t>
  </si>
  <si>
    <t>08/04/2022</t>
  </si>
  <si>
    <t>21/04/2022 08:05</t>
  </si>
  <si>
    <t>KARINA SANABRIA RAMIREZ</t>
  </si>
  <si>
    <t>25/04/2022 07:51</t>
  </si>
  <si>
    <t>80111509</t>
  </si>
  <si>
    <t>92082507</t>
  </si>
  <si>
    <t>SOL.PED 10014220</t>
  </si>
  <si>
    <t>1110000000</t>
  </si>
  <si>
    <t>0062022001900006</t>
  </si>
  <si>
    <t>2022CD-000026-0005300001</t>
  </si>
  <si>
    <t>COMPRA DE PRUEBAS PSICOMÉTRICAS Y SUS RESPECTIVOS SISTEMAS DE CALIFICACIÓN</t>
  </si>
  <si>
    <t>CRC 9567700</t>
  </si>
  <si>
    <t>SOL.PED 0010014241 &amp; SOL. PED 0010014242</t>
  </si>
  <si>
    <t>a) Justificación de la procedencia de la contratación:_x000D_
Desarrollo Humano como parte de su accionar ejecuta el proceso de reclutamiento y selección de personal, a fin de satisfacer las necesidades de recurso humano en la institución._x000D_
Dentro de este proceso se definen predictores de selección con el objeto de valorar los distintos candidatos, siendo las pruebas psicométricas uno de los principales predictores de selección utilizados._x000D_
En la realización del proceso de selección las pruebas psicométricas cobran gran relevancia, se consideran como uno de los instrumentos más eficaces, de los que se puede disponer._x000D_
El propósito de aplicar las pruebas es el de proporcionar una evaluación objetiva de características de los oferentes, las cuales se relacionan con el éxito en el trabajo. Las mismas poseen un valor diagnóstico y predictivo.</t>
  </si>
  <si>
    <t>Se cuenta  con el recurso humano para fiscalizar la compra de las pruebas psicométricas.</t>
  </si>
  <si>
    <t>Con la aplicación de pruebas se posibilita el conocimiento de las capacidades, competencias y habilidades de las personas candidatas a un puesto, de tal forma que se pueda ubicar a las personas idóneas de conformidad con el perfil del cargo.</t>
  </si>
  <si>
    <t>Según artículo 139 inciso a, del Reglamento de la Ley de Contratación Administrativa se propone a La Librería Lehmann S.A. como oferente único ya que representa a TEA Ediciones, S.A.U. en Costa Rica, esta representación tiene carácter exclusivo para el territorio nacional, no existiendo actualmente otras personas o empresas autorizadas a representar o distribuir los productos de TEA Ediciones S.A.U.</t>
  </si>
  <si>
    <t>EL AREA DE DESARROLLO HUMANO SE ENCARGARA DE VERIFICAR QUE LA EMPRESA CONTRATISTA ENTREGUE LO CONTRADO DE CONFORMIDAD CON LO SOLICITADO.</t>
  </si>
  <si>
    <t>20/04/2022 22:32</t>
  </si>
  <si>
    <t>25/04/2022</t>
  </si>
  <si>
    <t>06/05/2022 11:16</t>
  </si>
  <si>
    <t>Maritza Salazar Rodríguez</t>
  </si>
  <si>
    <t>11/05/2022 15:16</t>
  </si>
  <si>
    <t>14111533</t>
  </si>
  <si>
    <t>92126405</t>
  </si>
  <si>
    <t>SOL. PED 0010014242</t>
  </si>
  <si>
    <t>92148412</t>
  </si>
  <si>
    <t>92096532</t>
  </si>
  <si>
    <t>92205600</t>
  </si>
  <si>
    <t>SOL. PED 0010014241</t>
  </si>
  <si>
    <t>92285361</t>
  </si>
  <si>
    <t>92310068</t>
  </si>
  <si>
    <t>92164217</t>
  </si>
  <si>
    <t>92126403</t>
  </si>
  <si>
    <t>92205245</t>
  </si>
  <si>
    <t>92256344</t>
  </si>
  <si>
    <t>92096408</t>
  </si>
  <si>
    <t>92137682</t>
  </si>
  <si>
    <t>92163801</t>
  </si>
  <si>
    <t>92134590</t>
  </si>
  <si>
    <t>92205598</t>
  </si>
  <si>
    <t>92152934</t>
  </si>
  <si>
    <t>92134589</t>
  </si>
  <si>
    <t>92038388</t>
  </si>
  <si>
    <t>92153429</t>
  </si>
  <si>
    <t>92205244</t>
  </si>
  <si>
    <t>92096529</t>
  </si>
  <si>
    <t>92256211</t>
  </si>
  <si>
    <t>0062022001900007</t>
  </si>
  <si>
    <t>2022LA-000016-0005300001</t>
  </si>
  <si>
    <t>Contratación de servicio de suscripción de un Sistema Informático de gestión de la evaluación de desempeño basado en objetivos, indicadores de gestión y competencias</t>
  </si>
  <si>
    <t>CRC 48500000</t>
  </si>
  <si>
    <t>10014266</t>
  </si>
  <si>
    <t>Se requiere la contratación de servicio de suscripción de un  Sistema Informático de gestión de la evaluación de desempeño basado en objetivos, indicadores de gestión y competencias, que cuente con el acceso y uso al sistema, la implementación, capacitación, soporte  y almacenamiento de la información requerida;  debido a que en aras de procurar mantenerse a la vanguardia en la gestión institucional, el Instituto Mixto de Ayuda Social (IMAS),  constantemente se encuentra promoviendo la modernización en la gestión organizacional, con el objetivo de obtener cabal, ágil y oportunamente los compromisos que su misión exige ante el país, por lo que surge la necesidad de mantener actualizados los instrumentos y herramientas que garanticen la optimización de los procesos y de esta manera permitan obtener los objetivos institucionales en la búsqueda constante de la mejora continua que genere valor público. ._x000D_
_x000D_
Parte de estas herramientas la conforman la evaluación del desempeño, la cual es una herramienta de valoración sistemática de los aportes individuales de cada persona trabajadora en función de los objetivos por alcanzar y que contribuye a la óptima administración y desarrollo humano; razón por la cual propicia gerenciar y promover la toma de decisiones estratégicas para la generación de valor público._x000D_
_x000D_
_x000D_
_x000D_
_x000D_
Por lo que, para lograr alcanzar los resultados en esta materia, es necesario contar con los mecanismos idóneos que permitan evaluar y medir el desempeño individual de las personas trabajadoras de la institución._x000D_
_x000D_
El artículo 11 de la Constitución Política indica: “(…) La Administración Pública en sentido amplio, estará sometida a un procedimiento de evaluación de resultados y rendición de cuentas, con la consecuente responsabilidad personal para los funcionarios en el cumplimiento de sus deberes. La ley señalará los medios para que este control de resultados y rendición de cuentas opere como un sistema que cubra todas las instituciones públicas.” _x000D_
_x000D_
Por otra parte, el artículo 4 de la Ley General de la Administración Pública indica: “La actividad de los entes públicos deberá estar sujeta en su conjunto a los principios fundamentales del servicio público, para asegurar su continuidad, su eficiencia, su adaptación a todo cambio en el régimen legal o en la necesidad social que satisfacen y la igualdad en el trato de los destinatarios, usuarios o beneficiarios.” _x000D_
_x000D_
Además, lo anterior va en concordancia con lo expuesto en la Directriz Presidencial N.º 093-P del 30 de octubre de 2017, en donde se estableció el modelo de Gestión para Resultados en el Desarrollo (GpRD),  con el propósito de que sea adoptado por el sector público costarricense, y tiene como objetivo “orientar a los responsables de la administración pública en la adopción del modelo de GpRD en Costa Rica, mediante la generación de conocimiento que permita el logro de los resultados, contemplando los efectos e impactos y optimizando los procesos en las acciones gubernamentales par</t>
  </si>
  <si>
    <t>Para ejecutar la fiscalización de la contratación y verificar la adecuada ejecución del objeto del contrato, se designará una persona funcionaria dependiendo de la dependencia descrita a continuación:_x000D_
_x000D_
Desarrollo Humano se encargara de fiscalizar la ejecución del  contrato en cuanto a:_x000D_
_x000D_
Aplicabilidad y funcionamiento del Sistema Informático de Gestión del Desempeño basado en objetivos, indicadores de gestión y competencias para las personas trabajadoras y funcionarias del Instituto Mixto de Ayuda Social (IMAS) y órganos adscritos considerando lo establecido en la Ley N°9635, “Fortalecimiento de las Finanzas Públicas”, Ley No 10159 Ley Marco de Empleo Público, el Decreto Ejecutivo No 42087-MP-PLAN y necesidades institucionales, tanto a nivel de objetivos e indicadores como de comportamientos y competencias._x000D_
_x000D_
Tecnologías de Información se encargara de fiscalizar la ejecución del  contrato en cuanto a:	_x000D_
_x000D_
Soporte de licencias / software – Parte técnica, adaptabilidad, vinculación y conectividad._x000D_
_x000D_
_x000D_
El IMAS facilitará el espacio físico cuando se trate de reuniones o sesiones presenciales de coordinación o de capacitación con el personal, dentro del horario institucional, manteniendo los protocolos de salud establecidos frente a la emergencia nacional COVID-19.</t>
  </si>
  <si>
    <t>Para satisfacer y garantizar el alcance de los objetivos institucionales requeridos, es necesario contar con los mecanismos y herramientas que faculten la evaluación del desempeño basado en objetivos, indicadores de gestión y competencias de los servidores públicos. Adicionalmente, se debe dar cumplimiento con lo establecido en la Ley No 9635 del Fortalecimiento de la Finanzas Públicas, Ley No10159 Ley Marco de Empleo Público en cuanto a lo referente a la Evaluación del Desempeño de los Servidores Públicos y Decreto No 42087-MP-PLAN. De esta manera mediante la adquisición de un sistema Informático, el Instituto Mixto de Ayuda Social y sus órganos adscritos serán capaces de garantizar y gestionar el desarrollo y obtención de los objetivos planteados para cada persona trabajadora de forma transparente y eficiente, ya que este Sistema Informático de gestión de la evaluación de desempeño basado en objetivos, indicadores de gestión y competencias para las personas trabajadoras y funcionarias, permitirá establecer los objetivos y metas definidos previamente y alineados a los planes institucionales como el Plan Estratégico Institucional (PEI), el Plan Operativo Gerencial (POGE), y el Plan Operativo Institucional (POI) para los cargos estableciendo indicadores de cumplimiento, métricas, periodicidades, gráficos, controles, instrumentos, informes en tiempo real de avance, entre otros, en donde cada usuario del sistema puede acceder, verificar la evolución de su desempeño además de alimentar la herramienta desde el perfil asignado que corresponda. Asimismo, ajustarse al presupuesto institucional aprobado y de esta forma ejecutarlo en estricto apego a las necesidades definidas en la formulación del Presupuesto Ordinario, Plan Anual de Adquisiciones y a la Programación Presupuestaria_x000D_
_x000D_
Adicionalmente, la evaluación del desempeño aporta información importante que suele utilizarse para la toma de decisiones para la Administración, desde la creación y optimización de procesos, redirigir decisiones estratégicas hasta identificar y reforzar el aporte individual del personal para el alcance de objetivos Institucionales, por lo que la necesidad de adquirir un licenciamiento, capacitación y sistema que permita realizar este proceso es relevante para la Institución, ya que es un mecanismo que promueve la mejora continua de la gestión pública y del desempeño y desarrollo integral de las personas servidoras públicas en aras de alcanzar los objetivos planteados.</t>
  </si>
  <si>
    <t>Por el tipo de contratación, se consideró el criterio técnico y asesoría de Tecnologías de la Información para garantizar que la herramienta a contratar se adapte a los requerimientos y características informáticas de la Institución, y para que las ofertas de las herramientas informáticas disponibles en el mercado que se reciban sean capaces de cubrir dicha necesidad, se apeguen al acceso WEB del tipo responsive, capacidad de acceso mediante cualquier plataforma, plataformas en acceso online, acceso desde cualquier punto de conexión, redundancia, utilización de agentes, entre otras. Se adjunta criterio técnico emitido mediante oficio IMAS-GG-TI-029-2022.</t>
  </si>
  <si>
    <t>La persona/empresa oferente contratada se compromete a garantizar el funcionamiento óptimo de servicio de suscripción de un  Sistema Informático de gestión de la evaluación de desempeño basado en objetivos, indicadores de gestión y competencias para las personas trabajadoras y funcionarias del Instituto Mixto de Ayuda Social (IMAS) y sus órganos adscritos, así como procesar, administrar y almacenar los datos institucionales dentro de un marco de discreción, privacidad e integridad, acorde con las políticas de control y seguridad que debe mantener la institución.  _x000D_
Por ende, en ninguna circunstancia, la persona/empresa consultora podrá utilizar los archivos o información del IMAS u obtenida a través de su personal, para propósitos no contemplados en el marco del contrato.  La utilización indebida de la información o negligencia con los recursos institucionales, por prácticas imputables a la persona/empresa contratada, serán consideradas factores de incumplimiento del contrato por parte de esta y objeto de las sanciones administrativas y penales correspondientes._x000D_
Las personas fiscalizadoras de esta contratación a nivel de Desarrollo Humano y Tecnologías de Información deberán verificar el servicio conforme se especifica en el apartado “Descripción del Servicio Requerido” y a los entregables descritos en el apartado de “Forma de pago” del documento adjunto, previo a la autorización del pago de las facturas, asegurando que cumpla con las condiciones de calidad ofertadas y adjudicadas en el procedimiento de contratación. Lo anterior considerando la ejecución de reuniones periódicas de validación de los productos y servicios entregables por parte de la persona/ empresa contratada.</t>
  </si>
  <si>
    <t>El presupuesto estimado de la contratación será por la suma de ¢48,500,000.00 (cuarenta y ocho millones quinientos mil de colones) para el primer año. _x000D_
_x000D_
Los recursos antes citados se dejaron previstos en la partida presupuestaria 1.03.07 Servicios de transferencia y entrada dentro del Programa Presupuestario Actividades Centrales._x000D_
_x000D_
En caso de prórroga, en la formulación del presupuesto para el año 2023, se estarán considerando los recursos económicos necesarios.</t>
  </si>
  <si>
    <t>09/05/2022 09:03</t>
  </si>
  <si>
    <t>07/07/2022</t>
  </si>
  <si>
    <t>22/07/2022 10:36</t>
  </si>
  <si>
    <t>José Daniel Blanco Conejo</t>
  </si>
  <si>
    <t>ANA VIRGINIA GARCIA GALLO</t>
  </si>
  <si>
    <t>03/08/2022 11:36</t>
  </si>
  <si>
    <t>92038894</t>
  </si>
  <si>
    <t>solicitud de pedido  10014266</t>
  </si>
  <si>
    <t>81112210</t>
  </si>
  <si>
    <t>92097780</t>
  </si>
  <si>
    <t>86101601</t>
  </si>
  <si>
    <t>92002290</t>
  </si>
  <si>
    <t>0062022001900008</t>
  </si>
  <si>
    <t>2022CD-000080-0005300001</t>
  </si>
  <si>
    <t>Compra de repelentes para insectos y protectores solares.</t>
  </si>
  <si>
    <t>Los repelentes de insectos ayudan a las personas a reducir su exposición a las picaduras de mosquitos que pueden transmitir virus potencialmente serios._x000D_
Muchos de los mosquitos que transmiten virus, pican mayormente cerca del amanecer y atardecer. Es importante aplicarse repelente si se está al aire libre durante esas horas del día. En muchas partes del país, hay mosquitos que también pican durante el día. Por lo cual se recomienda aplicarse repelente siempre que esté al aire libre.</t>
  </si>
  <si>
    <t>Esta unidad dispondrá del recurso humano para el seguimiento de la presente contratación</t>
  </si>
  <si>
    <t>Prevenir la picadura de insectos al personal que lleva a cabos sus labores al aire libre._x000D_
Prevenir la exposición directa de las personas trabajadoras a los rayos UVA y UVB.</t>
  </si>
  <si>
    <t>El IMAS no cuenta con este bien  por lo cual de ahí la necesidad de su adquisición.</t>
  </si>
  <si>
    <t>Se dispondrá de una persona que verifique que el producto es el solicitado</t>
  </si>
  <si>
    <t>14/06/2022 14:23</t>
  </si>
  <si>
    <t>01/08/2022</t>
  </si>
  <si>
    <t>07/09/2022 09:26</t>
  </si>
  <si>
    <t>08/09/2022 10:17</t>
  </si>
  <si>
    <t>53131648</t>
  </si>
  <si>
    <t>92040108</t>
  </si>
  <si>
    <t>SOLDPED 10014307</t>
  </si>
  <si>
    <t>111000000</t>
  </si>
  <si>
    <t>2.01.99</t>
  </si>
  <si>
    <t>53131609</t>
  </si>
  <si>
    <t>92006690</t>
  </si>
  <si>
    <t>0062022001900009</t>
  </si>
  <si>
    <t>2022CD-000061-0005300001</t>
  </si>
  <si>
    <t>Programa de capacitación Formulación y Evaluación de Proyectos Grupales de Inversión Pública, bajo la metodología de MIDEPLAN,</t>
  </si>
  <si>
    <t>CRC 24000000</t>
  </si>
  <si>
    <t>SOL. PED. SAP-10014361</t>
  </si>
  <si>
    <t>La inversión pública es uno de los instrumentos más utilizados por el Estado para estimular el crecimiento y el desarrollo; lo cual implica fortalecer las acciones en las instituciones, para el establecimiento de políticas públicas en hechos reales, como es la creación de bienes y servicios que ayuden a satisfacer necesidades para mejorar la calidad de vida de la población y promover el bienestar social en el país._x000D_
En el marco de acciones para la implementación del Modelo de Atención Integral, específicamente en la determinación del conjunto de tareas para la identificación de la problemática, necesidades prioritarias y potenciales soluciones en un determinado territorio, el Área de Desarrollo Socio Productivo y Comunal (ADSPC) ha detectado, como parte de su trabajo de acompañamiento y asesoría, desafíos en el proceso para la identificación, postulación, valoración, selección, aprobación de recursos y ejecución de proyectos grupales, de manera que se identifiquen e incorporen propuestas grupales que responderán a una problemática social, económica, de salud, para la generación de empleo etc., de un determinado territorio o comunidad, como producto de estas acciones mediante acuerdo del Consejo Directivo Nº 262-09-2021, se aprueba la nueva versión de la Metodología de Gestión de Proyectos Grupales del IMAS, cuya base se sustenta en la metodología establecida por MIDEPLAN. Adicionalmente este proceso formativo permitirá mitigar riesgos en la ejecución y continuidad de proyectos, así como generar las mejores condiciones de planificación, ejecución y la evaluación de los proyectos de interés de la sociedad._x000D_
Asimismo, en el Plan De Desarrollo de Competencias del Capital Humano, para el año 2022, fue planteada como una necesidad brindar herramientas para el empoderamiento institucional en el manejo de los conflictos que se generan en el día a día.</t>
  </si>
  <si>
    <t>Brindar conocimientos y destrezas a personas funcionarias del IMAS, con el fin de que puedan formular proyectos de inversión pública, y permitan llevar a cabo la evaluación ex-ante de proyectos de inversión pública, con el propósito de mejorar la calidad de los proyectos, el uso eficaz y eficiente de los recursos públicos que se invierte</t>
  </si>
  <si>
    <t>13/07/2022 09:59</t>
  </si>
  <si>
    <t>13/07/2022</t>
  </si>
  <si>
    <t>13/07/2022 16:56</t>
  </si>
  <si>
    <t>15/07/2022 07:40</t>
  </si>
  <si>
    <t>92139048</t>
  </si>
  <si>
    <t>0062022001900010</t>
  </si>
  <si>
    <t>2022CD-000104-0005300001</t>
  </si>
  <si>
    <t>Capacitación en Evaluación de Programas Sociales, con una mirada de erradicación de la pobreza extrema y reducción de la pobreza, la desigualdad y vulnerabilidad social.</t>
  </si>
  <si>
    <t>CRC 2500000</t>
  </si>
  <si>
    <t>SOL. PED. SAP-10014481</t>
  </si>
  <si>
    <t>El Instituto Mixto de Ayuda Social tiene la obligación legal de realizar evaluaciones de sus programas sociales, con el fin de lograr eficacia y eficiencia en el cumplimiento de sus objetivos de constitución. De manera específica, el artículo 13 bis de la Ley N.º 4760 y sus reformas, Ley de Creación del IMAS (adicionado por la Ley N.º 8563 de 2007), señala lo siguiente:_x000D_
Artículo 13 bis. - El Instituto Mixto de Ayuda Social (IMAS), deberá realizar evaluaciones anuales de sus programas sociales, de manera tal que en el primer semestre evalúe al menos el cincuenta por ciento (50%) de ellos y, al finalizar el período anual, la totalidad de dichos programas, con el objeto de adoptar medidas correctivas, a fin de garantizar que estos sean eficaces y eficientes, de conformidad con los objetivos establecidos en la presente Ley.</t>
  </si>
  <si>
    <t>Desarrollar competencias elementales sobre evaluación de programas sociales en las personas funcionarias con potencial participación y responsabilidad en procesos evaluativos de la oferta programática institucional.</t>
  </si>
  <si>
    <t>El control de calidad se ejercerá mediante los siguientes mecanismos:_x000D_
a) La Máster. Guisselle Mora Alvarado, Administradora de Contrato, coordinará con el o los adjudicatarios las fechas de programación de las capacitaciones a realizar._x000D_
b) Se mantendrán reuniones permanentes de coordinación con el encargado (s) del desarrollo de la actividad y el personal designado por Desarrollo Humano._x000D_
c) Se procederá a la supervisión de las actividades a fin de comprobar que la metodología empleada es la solicitada._x000D_
d) Se aplicará un formulario con el objeto de evaluar la actividad en general y el cumplimiento de objetivos para valorar futuras contrataciones al adjudicatario._x000D_
e) Recepción de manual e Informe de evaluación: Construcción de hallazgos, conclusiones y recomendaciones, por parte del Administrador de Contrato la Sra. Guisselle Mora Alvarado</t>
  </si>
  <si>
    <t>30/09/2022 10:43</t>
  </si>
  <si>
    <t>30/09/2022 13:07</t>
  </si>
  <si>
    <t>07/10/2022 13:25</t>
  </si>
  <si>
    <t>92012646</t>
  </si>
  <si>
    <t>0062022001900011</t>
  </si>
  <si>
    <t>2022CD-000102-0005300001</t>
  </si>
  <si>
    <t>Contratación de suscripción de Expediente Médico Digital para el Consultorio Médico del Instituto Mixto de Ayuda Social</t>
  </si>
  <si>
    <t>CRC 1600000</t>
  </si>
  <si>
    <t>SOL. PED. 10014478</t>
  </si>
  <si>
    <t>Existe la necesidad de contar en el IMAS de un Expediente Médico Digital como una herramienta que coloca a la persona en el centro de la atención médica y además permite el acceso y la disponibilidad de la información sobre la historia del paciente, la medicación, los protocolos clínicos y recomendaciones de estudios específicos; generando un incremento en la eficiencia en la exploración de antecedentes clínicos, el cuidado preventivo y apoyar el desarrollo de programas de salud sustentados en el análisis de la información generada. Así como contar con un sistema de seguridad y protección de datos sensibles como lo son los datos relacionados con la salud de las personas._x000D_
Mediante oficio del 21 setiembre del 2022 IMAS-GG-DH-3427-2021 la doctora Catalina León, Médica de Empresa, y la licenciada María de los Angeles Lépiz Guzmán, Jefa de Desarrollo Humano solicitan al Licenciado Jafeth Soto Sánchez, Subgerente de Soporte Administrativo, autorización para prescindir de un concurso ordinario, por medio de la excepción de “contratación de oferente único”, para la contratación de un “Suscripción a un Sistema Informático de Expediente Médico Digital para el Consultorio Médico del Instituto Mixto de Ayuda Social (IMAS)” a la empresa SALUDAUNCLIC S.A._x000D_
El Licenciado Jafeth Soto Sánchez, emite la Resolución Administrativa IMAS-SGSA-RESO-0041-2022 del día veintiséis de setiembre del dos mil veintidós, , y autoriza el uso de excepción de procedimiento ordinario de Contratación Administrativa establecida en el Artículo 138 actividad contractual oferente único del Reglamento a la Ley de Contratación Administrativa para la contratación de “Suscripción a un Sistema Informático de Expediente Médico Digital para el Consultorio Médico del Instituto Mixto de Ayuda Social (IMAS)”</t>
  </si>
  <si>
    <t>Se cuenta con personal de Desarrollo Humano, como la Médica de Empresa para verificar la correcta ejecución del contrato y de recibo y funcionamiento del servicio.</t>
  </si>
  <si>
    <t>Contar en el IMAS con un Expediente Médico Digital como una herramienta que permita gestionar y administrar los datos de la atención médica para una mejor atención y seguimiento de cada paciente; además de esta manera ayude al desarrollo de programas de salud sustentados en el análisis de la información generada. Así como contar con un sistema de seguridad y protección de datos sensibles como lo son los datos relacionados con la salud de las personas.</t>
  </si>
  <si>
    <t>Por el tipo de servicio la Institución no cuenta con una unidad técnica para elaborar el servicio necesario, ni los sistemas de seguridad de datos requeridos según la normativa a nivel nacional.</t>
  </si>
  <si>
    <t>La Fiscalización del contrato estará a cargo de la persona Administradora de este contrato. Se validarán los aspectos técnicos que cumplan con la solicitud de términos dentro del cartel.</t>
  </si>
  <si>
    <t>07/10/2022 12:56</t>
  </si>
  <si>
    <t>10/10/2022</t>
  </si>
  <si>
    <t>12/10/2022 10:04</t>
  </si>
  <si>
    <t>Ana Catalina León Vasquez</t>
  </si>
  <si>
    <t>12/10/2022 11:27</t>
  </si>
  <si>
    <t>92085418</t>
  </si>
  <si>
    <t>0062022002000001</t>
  </si>
  <si>
    <t>2022CD-000113-0005300001</t>
  </si>
  <si>
    <t>Instalación de protección integral de bastidor a todos los racks de la Bodega de Donaciones y la reubicación de uno de los racks, a una ubicación que brinde mayor seguridad.</t>
  </si>
  <si>
    <t>CRC 1000000</t>
  </si>
  <si>
    <t>10014506</t>
  </si>
  <si>
    <t>La Bodega de la Unidad de Donaciones tiene para su uso varios racks, (estantes) para almacenar la mercadería que recibe por donación, desde su instalación, uno de los racks colinda con un pasillo interno. Por recomendación de la funcionaria encargada de Salud Ocupacional, el rack que encuentra instalado cerca de la zona de paso, debe reubicarse a un área de menor riesgo.   _x000D_
_x000D_
Años atrás se habían recibido racks de la Bodega de Empresas Comerciales de IMAS. Los mismos se encuentran en buen estado y se utilizan para resguardar los bienes que se reciben de las diferentes Aduanas. _x000D_
_x000D_
La instalación de las protecciones integrales de bastidor en los racks ubicados en la bodega de Donaciones cumple con dos objetivos: 1- Brindar mayor seguridad a las personas funcionarias y trabajadoras del IMAS, que a diario realizan si actividad laboral dentro del recinto. 2- Ofrece protección a los racks, en caso de que sean golpeados involuntariamente por el vehículo que se utiliza para la movilización de la mercada, (montacargas). Además, es necesario para la organización de piso y el distanciamiento requerido para el manejo del montacargas dentro de la Bodega de almacenamiento._x000D_
_x000D_
El proveedor del servicio debe cumplir con el equipo y experiencia necesaria para poder realizar el trabajo de instalación de los racks, en el diseño previamente negociado, brindando un servicio de calidad y excelencia en el trabajo realizado.</t>
  </si>
  <si>
    <t>Para verificar la correcta ejecución del objeto contratado, la institución cuenta con el personal profesional en donaciones, el administrador del contrato y la jefatura de la Unidad de donaciones, a saber, MBA. Ennia Alvarez Rizzatti, quien además contará con el apoyo de los compañeros de la Bodega de Donaciones.</t>
  </si>
  <si>
    <t>El fin público, que se persigue con esta contratación, es la de poder contar con un lugar_x000D_
seguro, y que cumpla con los principios de economía, eficiencia y eficacia, (Directriz No 009-H, del presidente de la República y el Ministerio de Hacienda, del 14/07/2014), para el resguardo de los bienes que son puestos a disposición del IMAS, para su posterior donación a Organizaciones Sociales o Entes sin fines de lucro.  Por este motivo, se requiere resguardar los bienes que se manejan en la bodega de Donaciones y aumentar la capacidad de almacenamiento en forma vertical.</t>
  </si>
  <si>
    <t>El procedimiento de contratación directa establecido en la Ley de Contratación Administrativa se escoge para propiciar el proceso transparente y accesible a la libre competencia de todas las personas físicas o jurídicas, que cumplan con los requisitos establecidos por ley para este tipo de mecanismos.</t>
  </si>
  <si>
    <t>La persona administradora de contrato, coordinando con el personal de la bodega de donaciones, serán quienes se encarguen de verificar y controlar la correcta ejecución del contrato mediante la verificación de los requerimientos, coordinación con la adjudicataria y supervisión de las labores realizadas.</t>
  </si>
  <si>
    <t>25/10/2022 09:47</t>
  </si>
  <si>
    <t>01/11/2022</t>
  </si>
  <si>
    <t>09/11/2022 13:27</t>
  </si>
  <si>
    <t>ENNIA PATRICIA ALVAREZ RIZZATTI</t>
  </si>
  <si>
    <t>Carlos Andrés Zúñiga Quirós</t>
  </si>
  <si>
    <t>09/11/2022 13:33</t>
  </si>
  <si>
    <t>72101507</t>
  </si>
  <si>
    <t>92322779</t>
  </si>
  <si>
    <t>3200023437</t>
  </si>
  <si>
    <t>11021203</t>
  </si>
  <si>
    <t>0062022002300001</t>
  </si>
  <si>
    <t>2022CD-000001-0005300001</t>
  </si>
  <si>
    <t>Servicio de Derribo (corta) de árbol, recolección de residuos y traslado madera utilizable</t>
  </si>
  <si>
    <t>CRC 2900000</t>
  </si>
  <si>
    <t>10014017</t>
  </si>
  <si>
    <t>El ARDS Puntarenas debe dar cumplimiento a lo señalado en la Resolución Judicial en proceso sumario de derribo, expediente 21-000144-1587-AG, que el Juzgado Agrario de Puntarenas ha emitido en  la resolución N°2021000257, de las nueve horas treinta y cuatro minutos del veintiséis de noviembre de dos mil veintiuno. _x000D_
En donde se indica que el IMAS es propietario de un inmueble ubicado en la Provincia de Puntarenas, distrito: Chacarita, cantón Puntarenas, Naturaleza: Terreno dedicado a la construcción. En la colindancia este de la propiedad, se encuentra un árbol de Guanacaste con un diámetro de 160 centímetros y una altura total estimada de 25 metros. Dicho árbol tiene ramas de muy grandes dimensiones y por el tamaño y posición que poseen podrían afectar la vivienda de la casa actora en caso de caer, incluso algún transeúnte que se encuentre del otro lado de la colindancia, pues por ese lugar pasa una acera</t>
  </si>
  <si>
    <t>Dentro del recurso humano disponible está: El Profesional Mauricio Castillo será la responsable de: realizar el estudio técnico, la jefatura de las ULDS y la UCAR verificaran que el servicio contratado sea el que nos están brindando.</t>
  </si>
  <si>
    <t>En cumplimiento a lo señalado en el expediente 21-000144-1587-AG dado por el Juzgado Agrario de Puntarenas, es que el IMAS inicia el proceso de contratación con la finalidad de _x000D_
evitar que suceda algún incidente o accidentes con dicho árbol en propiedades privadas, vehículos o peatones y vecinos del lugar.</t>
  </si>
  <si>
    <t>El IMAS no cuenta con este tipo de servicio por tanto es necesario realizar la solicitud a terceros, a su vez es de gran interés para la Institución ya que se debe de velar por mantener un ambiente seguro a la comunidad. _x000D_
El servicio brindado tiene que cumplir con las características solicitadas por parte del ARDS Puntarenas._x000D_
Además, se debe de realizar una Contratación Directa por escasa cuantía según lo establecido en la ley de Contratación Administrativa y el Reglamento, de acuerdo con los límites de contratación de la resolución RDC-011-2017 estrato C.</t>
  </si>
  <si>
    <t>Para lograr un efectivo control, la Jefatura del ULDS y la Jefatura de la UCAR coordinaran con el personal responsable por parte de la empresa adjudicada para revisar en el sitio que se haya realizado la eliminación completa del Árbol, así como que no existan escombros ni residuos del árbol derramado en la propiedad. También para constatar que la madera utilizable se haya entregado en el sitio indicado y las propiedades vecinas no hayan sufrido ninguna afectación.</t>
  </si>
  <si>
    <t>Revisar documento adjunto Términos de referencia Servicio de Derribo, Recoleccion de Residuos y Traslado</t>
  </si>
  <si>
    <t>18/01/2022 18:07</t>
  </si>
  <si>
    <t>26/01/2022</t>
  </si>
  <si>
    <t>28/01/2022 12:07</t>
  </si>
  <si>
    <t>JUAN CARLOS LACLE MORA</t>
  </si>
  <si>
    <t>02/02/2022 11:45</t>
  </si>
  <si>
    <t>70151701</t>
  </si>
  <si>
    <t>92043221</t>
  </si>
  <si>
    <t>1207000000</t>
  </si>
  <si>
    <t>1.04.99</t>
  </si>
  <si>
    <t>0062022002300002</t>
  </si>
  <si>
    <t>2022CD-000012-0005300001</t>
  </si>
  <si>
    <t>Compra de formularios de cheques para la cuenta corrientes 2003419-7 del ARDS Alajuela.</t>
  </si>
  <si>
    <t>CRC 350000</t>
  </si>
  <si>
    <t>Solicitud de pedido 10014160</t>
  </si>
  <si>
    <t>El Banco Nacional de Costa Rica, mediante correo electrónico con fecha 01 de abril de 2015, comunica el cambio de imagen en los formularios de cheques, como parte de los procesos de mejora e innovación de la entidad bancaria, por lo que a partir del 01 de enero del 2016 únicamente se recibirán cheques con la nueva imagen, de ahí la necesidad de confeccionar nuevos formularios de cheques para la cuenta corriente con que opera el ARDS Alajuela._x000D_
_x000D_
Adicional a lo anterior, se genera la necesidad de contar con dichos formularios, con el fin de contar con un stock, los cuales permitan poder ofrecer tiempos de respuesta oportuna a los beneficiarios, además de ser un medio opcional frente a problemas que se presenten con las transferencias electrónicas._x000D_
_x000D_
Considerando la demanda existente que involucra la atención de situaciones de urgencias, atención  de personas residentes que requieren apoyo institucional y que por su condición el BNCR no les abre cuentas electrónicas,  es primordial solicitar la confección de los formularios, y que la carencia de estos traiga  inconveniente por falta de los mismos para la emisión de los diferentes beneficios institucionales que requieren o involucra el giro de subsidios principalmente el de ayudas urgentes, emergencias.</t>
  </si>
  <si>
    <t>El funcionario Luis Paulino Zeledón Castro será el responsable de: realizar el estudio técnico, verificar las dimensiones, calidad y garantía de los mismos.</t>
  </si>
  <si>
    <t>Para dar cumplimiento a lo señalado por la entidad bancaria y en aras de tomar las previsiones correspondientes, para no afectar tanto la ejecución como la atención de los usuarios institucionales y pago de proveedores.</t>
  </si>
  <si>
    <t>No se requiere aprobación de alguna Unidad Técnica, ya que es una necesidad que debe resolver la Unidad Solicitante. Sin embargo los formularios serán aprobados por el Banco Nacional de Costa Rica, quien verificaría que cumplan con todas las medidas de Seguridad que exige esa entidad, de acuerdo a la nueva imagen que se utilizará a partir del 2016.</t>
  </si>
  <si>
    <t>•	Se verificara que el arte de los formularios este correcto._x000D_
•	Se revisara que los “tantos” de los formularios sean los indicados._x000D_
•	Cuando ingresen los formularios al Almacén de Suministros se revisaran con el encargado de la empresa que la numeración sea la correcta y que la cantidad de formularios sea la solicitada.</t>
  </si>
  <si>
    <t>Se adjuntan términos de referencia, condiciones complementarias, estudio de mercado, formulario de cheque.</t>
  </si>
  <si>
    <t>22/02/2022 13:24</t>
  </si>
  <si>
    <t>22/02/2022</t>
  </si>
  <si>
    <t>24/02/2022 09:37</t>
  </si>
  <si>
    <t>LUIS PAULINO ZELEDON CASTRO</t>
  </si>
  <si>
    <t>MARIA LORENA CALVO CASTRO</t>
  </si>
  <si>
    <t>08/03/2022 07:38</t>
  </si>
  <si>
    <t>14111805</t>
  </si>
  <si>
    <t>92157854</t>
  </si>
  <si>
    <t>SAP: 10014160</t>
  </si>
  <si>
    <t>SAP 10014160</t>
  </si>
  <si>
    <t>0062022002300003</t>
  </si>
  <si>
    <t>2022CD-000009-0005300001</t>
  </si>
  <si>
    <t>Servicio reparación vehículo placa 261-235 ULDS Alajuela.</t>
  </si>
  <si>
    <t>CRC 962365</t>
  </si>
  <si>
    <t>Solicitud de pedido 10014194</t>
  </si>
  <si>
    <t>Mediante el reporte de daños efectuado por el funcionario Luis Fernando Torres, donde señala que el vehículo presenta daños en los frenos, radiador y en la mufla, se toma la decisión de llevar el vehículo al taller de la Nissan, donde se indica que hay que realizar las reparaciones con el fin de preservar la vida útil del vehículo, así como evitar un accidente de tránsito y es indispensable que este en óptimas condiciones, es importante indicar que es esencial que dicho vehículo se encuentre en condiciones adecuadas para el cumplimiento de los objetivos institucionales en la movilización de los funcionarios designados a realizar actividades específicas para el cumplimiento de las metas institucionales.</t>
  </si>
  <si>
    <t>La institución no cuenta con el personal necesario y capacitado en la reparación de este tipo de activos, por lo cual se requiere la contratación de un ente externo. Para el seguimiento del contrato se cuenta con la funcionaria responsable de la contratación, Licda. Lorena Calvo Castro, Jefe UCAR Alajuela, se encargará del cumplimiento del contrato y el operador móvil de la ULDS Alajuela, asignado al vehículo quién velará por la revisión y funcionamiento del vehículo y reportará cualquier anomalía que se presente.</t>
  </si>
  <si>
    <t>Contar con un vehículo (activo institucional) que se encuentre en óptimas  condiciones de funcionamiento para el traslado de funcionarios, con el fin de no exponer a las personas trabajadoras que se deben trasladar a diferentes distritos y cantones del país en cumplimiento con los objetivos y metas institucionales.</t>
  </si>
  <si>
    <t>El IMAS no cuenta con este tipo de servicio, por tanto, es necesario realizar la solicitud a terceros, a su vez es de gran interés para la Institución, ya que se debe de velar por mantener los equipos institucionales en las mejores condiciones de funcionamiento. Cabe destacar que este servicio está aprobada por las autoridades competentes y se encuentra en el Presupuesto Administrativo. Además, se debe de realizar una Contratación Directa según lo establecido en la ley de Contratación Administrativa y el Reglamento, de acuerdo con los límites de contratación de la resolución RDC-011-2017 estrato C.</t>
  </si>
  <si>
    <t>El vehículo una vez reparado estará a prueba por parte del operador móvil de la ULDS Alajuela, quien determinará que todo funcione de acuerdo con lo ofertado.</t>
  </si>
  <si>
    <t>Se adjunta términos de referencia, estudio de precios y condiciones  complementarias.</t>
  </si>
  <si>
    <t>10/03/2022 08:18</t>
  </si>
  <si>
    <t>10/03/2022</t>
  </si>
  <si>
    <t>15/03/2022 11:42</t>
  </si>
  <si>
    <t>18/03/2022 13:27</t>
  </si>
  <si>
    <t>78181507</t>
  </si>
  <si>
    <t>92056230</t>
  </si>
  <si>
    <t>SAP 10014194</t>
  </si>
  <si>
    <t>1.08.05</t>
  </si>
  <si>
    <t>0062022002300004</t>
  </si>
  <si>
    <t>2022CD-000024-0005300001</t>
  </si>
  <si>
    <t>Limpieza de parasoles, ventanales, paredes externas y techo dle ULDS San Ramón</t>
  </si>
  <si>
    <t>CRC 900000</t>
  </si>
  <si>
    <t>Solicitud de pedido 10014191</t>
  </si>
  <si>
    <t>El ULDS de San Ramón fue construido en el año 2016 y es un activo institucional, por lo que se le debe estar dando los cuidados de mantenimiento preventivo para asegurar la durabilidad en el tiempo. En lo que respecta a la limpieza de parasoles, ventanales altos, paredes externas y techo del edificio, no se encuentran cubiertos por el contrato existente de limpieza, por lo que se deben de contratar por fuera. Mediante visita del arquitecto de la Institución Teodoro Hodgson Bustamante, a la ULDS de San Ramón, recomendó como una medida de extender la durabilidad de la pintura del edificio, que se realizará un lavado de paredes externas y de techo.</t>
  </si>
  <si>
    <t>Se cuenta con el personal del UCAR Alajuela y de la ULDS de San Ramón para el proceso de contratación administrativa y la verificación del producto final.</t>
  </si>
  <si>
    <t>Contar con el servicio experto de una empresa que brinde la limpieza para la ULDS de San Ramón, de las ventanas altas, parasoles, paredes externas y el techo, para eliminar la suciedad y desechos que se van acumulando con el tiempo, logrando así contribuir con la reducción del deterioro de este por las adversidades del tiempo y proyectar una imagen atractiva de la Institución.</t>
  </si>
  <si>
    <t>Las oficinas son el lugar donde los funcionarios pasan la mayor parte del día. Esto implica obligatoriamente tener que cuidar detalladamente cada elemento para hacer este espacio lo más confortable posible y favorecer así, el mejor desempeño de las actividades diarias de los funcionarios, y ofrecer el mejor ambiente de atención a las personas beneficiarias. Además de que en la Institución no se cuenta con personal que pueda ofrecer este tipo de trabajo.</t>
  </si>
  <si>
    <t>La fiscalización del contrato estará a cargo de la persona administradora de este contrato. Se verificara que la limpieza sea la solicitada en el cartel de la contratación, siendo la Licda. Leticia Quirós, Jefatura del ULDS San Ramón la responsable de que los trabajos a realizar sean bien ejecutados.</t>
  </si>
  <si>
    <t>Se adjuntan términos de referencia y estudio de precios.</t>
  </si>
  <si>
    <t>17/03/2022 08:23</t>
  </si>
  <si>
    <t>28/04/2022</t>
  </si>
  <si>
    <t>03/05/2022 11:49</t>
  </si>
  <si>
    <t>06/05/2022 07:55</t>
  </si>
  <si>
    <t>76111504</t>
  </si>
  <si>
    <t>90006641</t>
  </si>
  <si>
    <t>SAP: 10014191</t>
  </si>
  <si>
    <t>SAP 10014191</t>
  </si>
  <si>
    <t>0062022002300005</t>
  </si>
  <si>
    <t>2022CD-000022-0005300001</t>
  </si>
  <si>
    <t>Mantenimiento zonas verdes ARDS Alajuela</t>
  </si>
  <si>
    <t>OBRA PÚBLICA</t>
  </si>
  <si>
    <t>CRC 2400000</t>
  </si>
  <si>
    <t>Solicitud de pedido 10014212</t>
  </si>
  <si>
    <t>El Área Regional del IMAS de Alajuela cuanta con dos edificios propios y uno alquilado a los cuales se les debe brindar mantenimiento de las áreas verdes, para que se mantengan en óptimas condiciones de limpieza y contribuir a la eliminación de plagas como son sancudos, hormigas, mosquitos, entro otros. Por lo tanto, se requiere el mantenimiento de las zonas verdes (corta de zacate, recorte de arbustos, derrame de ramas y recolección de basura).</t>
  </si>
  <si>
    <t>Para verificar la correcta ejecución del presente objeto, se cuenta con las jefaturas de las ULDS de Alajuela y San Ramón, así como la Licda. Lorena Calvo y personal de la UCAR asignado en su momento. En caso de ser necesario, se podrá autorizar el ingreso de un vehículo de la_x000D_
empresa adjudicada para que puedan cargar la basura recolectada, previa coordinación con el_x000D_
administrador del contrato.</t>
  </si>
  <si>
    <t>Mantener en limpias las zonas verdes del ARDS de Alajuela, contribuyendo a la buena imagen de la institución y evitando que, ante un crecimiento excesivo de la maleza en los locales, se genere algún tipo de vectores de enfermedades.</t>
  </si>
  <si>
    <t>Al no contarse con funcionarios en el IMAS para que realice estas tareas se debe de realizar una contratación para el mantenimiento de las zonas verdes del ARDS de Alajuela.</t>
  </si>
  <si>
    <t>Se contará con las jefaturas de las ULDS de Alajuela y San Ramón, así como la Licda. Lorena_x000D_
Calvo y personal de la UCAR asignado en su momento, quienes controlaran la correcta_x000D_
ejecución del contrato mediante la verificación de los requerimientos solicitados.</t>
  </si>
  <si>
    <t>Se adjunta términos de referencia y estudio de precios.</t>
  </si>
  <si>
    <t>17/03/2022 11:55</t>
  </si>
  <si>
    <t>17/03/2022</t>
  </si>
  <si>
    <t>25/03/2022 09:18</t>
  </si>
  <si>
    <t>29/03/2022 09:05</t>
  </si>
  <si>
    <t>70111703</t>
  </si>
  <si>
    <t>90032530</t>
  </si>
  <si>
    <t>SAP: 10014212</t>
  </si>
  <si>
    <t>SP 10014212</t>
  </si>
  <si>
    <t>0062022002300006</t>
  </si>
  <si>
    <t>2022CD-000057-0005300001</t>
  </si>
  <si>
    <t>Compra aire acondicionado ULDS Alajuela</t>
  </si>
  <si>
    <t>CRC 1140000</t>
  </si>
  <si>
    <t>Solicitud de pedido 10014224</t>
  </si>
  <si>
    <t>Dada las condiciones climáticas que imperan en nuestro país, ha provocado que la atención y permanencia de usuarios y funcionarios en las oficinas del ULDS Alajuela sean un tanto difíciles por el calor, en detrimento al servicio prestado. Se pretende instalar el aire acondicionado en los cubículos ubicados en la zona de atención al público, por cuanto dicho espacio físico carece de una ventilación natural, debiéndose crear espacios aptos para la atención de personas funcionarias, reuniones, además se debe de sustituir el aire existente ya que de acuerdo a los mantenimiento preventivos que se le realizan por parte de la empresa adjudicada recomiendan la sustitución.</t>
  </si>
  <si>
    <t>Brindar a los usuarios y a las personas funcionarias del ULDS Alajuela un ambiente apto para ofrecer un servicio de calidad y con las condiciones idóneas.</t>
  </si>
  <si>
    <t>Contratar una empresa especializada en la venta e instalación de aires acondicionados para garantizar que el equipo que se va adquirir sea el idóneo para los espacios donde se requieren. Sin dejar de lado que la Institución no cuenta con personal experto por lo que es necesario contratar estos servicios.</t>
  </si>
  <si>
    <t>Por parte de la Institución se contará con el apoyo del funcionario Luis Paulino Zeledón en el ARDS de Alajuela y de la funcionaria responsable de la contratación, o el que asigne éste, el día en que se realice la instalación de los equipos, estarán presentes con el fin de verificar el buen funcionamiento de los equipos instalados, así como también se le destinara un espacio físico a la empresa para que guarde sus activos, también se le brindara el servicio de agua y luz.</t>
  </si>
  <si>
    <t>Se adjuntan términos de referencia, condiciones complementarias, estudio de mercado.</t>
  </si>
  <si>
    <t>25/03/2022 16:32</t>
  </si>
  <si>
    <t>21/04/2022</t>
  </si>
  <si>
    <t>40101701</t>
  </si>
  <si>
    <t>90038402</t>
  </si>
  <si>
    <t>SAP: 10014224</t>
  </si>
  <si>
    <t>SAP 10014224</t>
  </si>
  <si>
    <t>5.01.04</t>
  </si>
  <si>
    <t>0062022002300007</t>
  </si>
  <si>
    <t>2022CD-000025-0005300001</t>
  </si>
  <si>
    <t>Mantenimiento bomba de agua que abastece los servicios sanitarios de la ULDS de San Ramón.</t>
  </si>
  <si>
    <t>Solicitud de pedido 10014268</t>
  </si>
  <si>
    <t>La Unidad Local de Desarrollo Social del IMAS enSan Ramón fue construida en el año 2016 y es un activo institucional, por lo que demanda se le esté dando los cuidados de mantenimiento preventivo y correctivos necesarios por el uso y desgaste normal en el funcionamiento del edificio y de la parte mecánica del edificio, con el fin de asegurar la vida útil del inmueble en el tiempo. El edificio cuenta con un sistema de bomba de agua que abastece los servicios sanitarios, el cual está presentando problemas que provoca que no le llegue el agua con la fuerza requerida para el buen funcionamiento de los servicios sanitarios y que impide que se puedan tener abiertos para el uso del público.</t>
  </si>
  <si>
    <t>Se cuenta con la jefatura y personal dela ULDS de San Ramón para dar seguimiento al proceso de contratación administrativa y la verificación del cumplimiento del contrato, así como, el buen funcionamiento del producto final.</t>
  </si>
  <si>
    <t>Contar con el servicio experto de una empresa especializada para dar el mantenimiento requerido para la reparación de la bomba de agua para los servicios sanitarios de ULDS de San Ramón, con el fin de que las personas beneficiarias y el personal de la ULDS puedan contar con los servicios sanitarios en perfecto funcionamiento.</t>
  </si>
  <si>
    <t>Las oficinas son el lugar donde los funcionarios pasan la mayor parte del día. Esto implica obligatoriamente tener que cuidar detalladamente cada elemento para hacer este espacio lo más confortable posible y favorecer así, el mejor desempeño de las actividades diarias de los funcionarios, y ofrecer el mejor ambiente de atención a las personas beneficiarias.  Además de que en la Institución no se cuenta con personal que pueda ofrecer este tipo de trabajo.</t>
  </si>
  <si>
    <t>La fiscalización del contrato estará a cargo de la persona administradora de este contrato. Se verificará que la bomba de agua de los servicios sanitarios quede trabajando según la ejecución de lo solicitado en el cartel de la contratación.</t>
  </si>
  <si>
    <t>Se adjuntan los términos de referencia, estudio de mercado e informe.</t>
  </si>
  <si>
    <t>05/05/2022 13:59</t>
  </si>
  <si>
    <t>11/05/2022 09:23</t>
  </si>
  <si>
    <t>12/05/2022 15:44</t>
  </si>
  <si>
    <t>92251226</t>
  </si>
  <si>
    <t>SAP 10014268</t>
  </si>
  <si>
    <t>1203000000</t>
  </si>
  <si>
    <t>0062022002300008</t>
  </si>
  <si>
    <t>Reparación multifuncional ULDS Grecia</t>
  </si>
  <si>
    <t>CRC 447883</t>
  </si>
  <si>
    <t>Solicitud de pedido 10014422</t>
  </si>
  <si>
    <t>Dado el uso frecuente de la impresora que se ubica en la Unidad Local Desarrollo Social Grecia es urgente y necesario realizar la reparación de dicho equipo, con el fin de evitar que el daño de las piezas vaya a deteriorar el equipo y la reparación puede ser mayor._x000D_
_x000D_
Este equipo es indispensable para el trabajo en el ULDS Grecia, ya que permite que el trabajo se realice de una manera rápida y oportuna, además de que permite que los funcionarios de la institución puedan gestionar sus asuntos internos, para lo cual se necesita imprimir y contar con la documentación respectiva.</t>
  </si>
  <si>
    <t>Por parte de la Institución se contará con el apoyo de la funcionaria Ericka Matamoros, jefatura del ULDS de Grecia.</t>
  </si>
  <si>
    <t>Brindar a los usuarios y a las personas funcionarias del ULDS Grecia un ambiente apto para ofrecer un servicio de calidad y con las condiciones idóneas.</t>
  </si>
  <si>
    <t>Contratar una empresa especializada en la venta y reparación de impresoras para garantizar que el equipo que se va adquirir sea el idóneo para los espacios donde se requieren.</t>
  </si>
  <si>
    <t>La Fiscalización del contrato estará a cargo de la persona Administradora de este contrato. Se validarán los aspectos físicos de los bienes entregados, que ingresen sin defectos, que funcionen correctamente y que las características cumplan con lo solicitado dentro del cartel</t>
  </si>
  <si>
    <t>Se adjuntan términos de referencia.</t>
  </si>
  <si>
    <t>31/08/2022 14:39</t>
  </si>
  <si>
    <t>02/09/2022</t>
  </si>
  <si>
    <t>15/09/2022 15:29</t>
  </si>
  <si>
    <t>29/09/2022 07:51</t>
  </si>
  <si>
    <t>92102087</t>
  </si>
  <si>
    <t>SAP: 10014422</t>
  </si>
  <si>
    <t>0062022002300009</t>
  </si>
  <si>
    <t>2022CD-000093-0005300001</t>
  </si>
  <si>
    <t>Reparación vehículos placa 261-222 y 261-235 ULDS Alajuela</t>
  </si>
  <si>
    <t>CRC 1853000</t>
  </si>
  <si>
    <t>Solicitud de pedido 10014468</t>
  </si>
  <si>
    <t>Mediante los reportes de daños efectuados por los funcionarios Ronald Castillo Torres y Luis Fernando Torres, donde señala que los vehículos presentan los siguientes daños:_x000D_
Vehículo placa 261-222: daños en la barra de transmisión, topes dirección, bombas auxiliares, entre otras._x000D_
Vehículo placa 261-235: daños en el motor, barra de transmisión, fuga de aceite, entre otras._x000D_
Se toma la decisión de llevar los vehículos al taller de la Agencia Datsun, quien según diagnóstico se le debe hacer las reparaciones señaladas. Por lo tanto, en coordinación con la Unidad de Transportes se cuenta con la autorización para realizar las reparaciones a los vehículos placas 261-222 y 261-235, con el fin de preservar la vida útil vehicular y resguardar la vida de las personas que se trasladan para realizar funciones propias a sus cargos. Además, es importante conservar el buen funcionamiento de los vehículos para evitar accidentes de tránsito, así como para el cumplimiento de los objetivos y metas institucionales.</t>
  </si>
  <si>
    <t>La institución no cuenta con el personal necesario y capacitado en la reparación de este tipo de activos, por lo cual se requiere la contratación de un ente externo. Para el seguimiento del contrato se cuenta con la funcionaria responsable de la contratación, Licda. Lorena Calvo Castro, Jefe UCAR Alajuela, se encargará del cumplimiento del contrato y los operadores móviles de la ULDS Alajuela, asignado al vehículo quién velará por la revisión y funcionamiento del vehículo y reportará cualquier anomalía que se presente. Y de ser necesario, la Unidad de Transportes Institucional.</t>
  </si>
  <si>
    <t>Contar con los vehículos (activo institucional) que se encuentren en óptimas condiciones de funcionamiento para el traslado de funcionarios, con el fin de no exponer a las personas trabajadoras que se deben trasladar a diferentes distritos y cantones del país en cumplimiento con los objetivos y metas institucionales.</t>
  </si>
  <si>
    <t>El IMAS no cuenta con una unidad que brinde este tipo de servicio, por tanto, es necesario realizar la solicitud a terceros, a su vez es de gran interés para la Institución, ya que se debe de velar por mantener los activos institucionales en las mejores condiciones de funcionamiento. Cabe destacar que este servicio está aprobada por las autoridades competentes y se encuentra en el Presupuesto Administrativo. Además, se debe de realizar una Contratación Directa según_x000D_
lo establecido en la ley de Contratación Administrativa y el Reglamento, de acuerdo con los límites de contratación de la resolución RDC-011-2017 estrato C.</t>
  </si>
  <si>
    <t>Los vehículos una vez reparados estarán a prueba por parte de los operadores móvil de la ULDS Alajuela, quienes determinarán que todo funcione de acuerdo con lo ofertado y comunicará a la administradora del contrato.</t>
  </si>
  <si>
    <t>Se adjuntan términos de referencia, condiciones complementarias y estudio de mercado.</t>
  </si>
  <si>
    <t>29/09/2022 16:24</t>
  </si>
  <si>
    <t>29/09/2022</t>
  </si>
  <si>
    <t>30/09/2022 16:13</t>
  </si>
  <si>
    <t>06/10/2022 08:54</t>
  </si>
  <si>
    <t>SAP: 10014468</t>
  </si>
  <si>
    <t>SAP 10014468</t>
  </si>
  <si>
    <t>0062022002400001</t>
  </si>
  <si>
    <t>2022CD-000049-0005300001</t>
  </si>
  <si>
    <t>Instalación mecánica y eléctrica de 5 Aires Acondicionados en la  ULDS Corredores.</t>
  </si>
  <si>
    <t>CRC 1977500</t>
  </si>
  <si>
    <t>10014244</t>
  </si>
  <si>
    <t>Con motivo de traslado de oficina de la ULDS Corredores, se hace necesaria la contratación de servicios para la instalación mecánica y eléctrica de 5 aires acondicionados en esta Unidad y requieren su puesta en marcha para generar un ambiente adecuado a las personas usuarias y funcionarias del IMAS._x000D_
_x000D_
Dichos equipos son de alto costo y su funcionamiento es de vital importancia, dado el clima sumamente cálido de la zona, por lo que es de suma urgencia llevar a cabo la instalación y poder facilitar el cumplimiento de los objetivos.</t>
  </si>
  <si>
    <t>- Se contará con la jefatura de la ULDS Corredores y demás personal con el fin de verificar el correcto funcionamiento de los equipos, tanto en la prueba inicial, como en la operación cotidiana._x000D_
_x000D_
-Se dispone del personal de la UCAR del Área Regional de Desarrollo Social Brunca para realizar cualquier coordinación en caso de aspectos no acordes a lo contratado.</t>
  </si>
  <si>
    <t>Con la instalación de estas unidades de Aire Acondicionado se pretende genera un ambiente laborar idóneo para que las personas funcionarias puedan prestar un servicio eficaz a los usuarios institucionales.</t>
  </si>
  <si>
    <t>Se trata de un servicio especializado, por lo que para garantizar un correcto funcionamiento, se debe proceder a contratar a una empresa con el conocimiento, experiencia y equipos necesarios; dado que el IMAS no cuenta con operarios en Refrigeración y Aires Acondicionados. _x000D_
_x000D_
Es importante mencionar que se realiza mediante una Contratación Directa exceptuada, dado que tres de los equipos aún se encuentran cubiertos por la garantía, según el contrato de compra.  Se incluyen los dos aires que no están en el mismo contrato de compra, dado que es por conveniencia institucional el realizar un solo trámite para un mismo servicio.  Además de que evita el fenómeno de fraccionamiento y que el excedente no cubierto, bien se puede hacer mediante caja chica y ser delegado a la misma empresa que se va a contratar para el servicio principal._x000D_
_x000D_
Lo anterior permite un trámite expedito y adecuado a la celeridad que se requiere, dado que la oficina no cuenta, en este momento, de equipos para genera un ambiente laboral adecuado para la atención de los beneficiarios._x000D_
_x000D_
Se prevé generar el contrato con la empresa Electro Clima Tica SAYLO. Esto amparados en el artículo 139 del Reglamento de la ley de Contratación Administrativa como oferente único, dado que en su mayoría los equipos se encuentran en garantía de fábrica y por conveniencia institucional, es menos complicado, de menor costo y con mayor transparencia, el incluir todos los aires en una sola contratación.</t>
  </si>
  <si>
    <t>-	El personal de la ULDS verificará que post instalación, los equipos sean probados para asegurar el funcionamiento correcto de éstos._x000D_
-	En los días siguientes se realizará un monitoreo para verificar la correcta operación de los equipos, así como la detección de cualquier desperfecto que se pueda presentar durante el tiempo de garantía por el servicio._x000D_
_x000D_
-	El personal de ULDS coordinará con la persona administradora del contrato para comunicar cualquier aspecto que sugiera el uso de la garantía establecida en el contrato.</t>
  </si>
  <si>
    <t>Para mayor detalle de la contratación, favor revisar documentos adjuntos. "Términos de Referencia..." y "Documento complementario al cartel".</t>
  </si>
  <si>
    <t>21/04/2022 10:05</t>
  </si>
  <si>
    <t>22/04/2022</t>
  </si>
  <si>
    <t>03/05/2022 13:29</t>
  </si>
  <si>
    <t>Ricardo Mata Calderón</t>
  </si>
  <si>
    <t>RICARDO MATA CALDERON</t>
  </si>
  <si>
    <t>Maydolly Barrantes Rojas</t>
  </si>
  <si>
    <t>06/05/2022 07:57</t>
  </si>
  <si>
    <t>72101511</t>
  </si>
  <si>
    <t>90004459</t>
  </si>
  <si>
    <t>1209000000</t>
  </si>
  <si>
    <t>0062022002400002</t>
  </si>
  <si>
    <t>2022CD-000034-0005300001</t>
  </si>
  <si>
    <t>Alquiler de local para la oficina de la Jefatura Regional, UCAR Y UIPER del ARDS Brunca</t>
  </si>
  <si>
    <t>CRC 260352000</t>
  </si>
  <si>
    <t>10014265</t>
  </si>
  <si>
    <t>Las oficinas administrativas del IMAS en el ARDS Brunca comparten oficinas en un local arrendado  según contrato SICOP N° 0432018000700037-00, el cual está próximo a vencer en su totalidad en fecha 30 de junio del 2022._x000D_
_x000D_
Dado que aún la necesidad continúa, se hace necesario el alquiler de un local para que permita el cumplimiento de los objetivos institucionales, por lo que se procedió a solicitar la autorización para hacer una nueva contratación bajo la modalidad exceptuada y poder continuar en el edificio que actualmente alberga estas dependencias del IMAS.</t>
  </si>
  <si>
    <t>Dentro del recurso humano disponible está: _x000D_
_x000D_
•	Licda. Maydolly Barrantes Rojas, jefe Unidad de Coordinación Administrativa del A.R.D.S. Bunca, para verificar la ejecución correcta y oportuna del trámite. Así como el resto del equipo de la UCAR quienes estarán prestos a colaborar con este fin.</t>
  </si>
  <si>
    <t>La separación del ULDS Pérez Zeledón de las dependencias de carácter regional, permitirá contar con espacio en las instalaciones que permitan el buen desempeño de los funcionarios  para cumplir las labores de forma eficiente que propicia el servicio de calidad que requieren los usuarios de los servicios institucionales ejecutados mediante la intervención del ULDS Pérez Zeledón. _x000D_
Así mismo, las dependencias regionales podrán brindar un servicio oportuno y de calidad a las personas usuarias interna (personas funcionarias) y externa  que así lo requieran (beneficiarios, líderes comunales, funcionarios de otras instituciones, así  como a todos los funcionarios de la institución que se encuentran  destacados en los diferentes ULDS de la Región.)_x000D_
Todo lo anterior con el fin de que se alcancen los objetivos e implementación de los planes institucionales  de combate a la pobreza.</t>
  </si>
  <si>
    <t>El IMAS no cuenta con este tipo de edificios en la Región, por lo tanto, es necesario realizar el arrendamiento a terceros, a su vez es de gran interés para la Institución ya que se debe de velar por mantener un ambiente acorde a las necesidades de las personas funcionarias y usuarias.  _x000D_
_x000D_
Es importante mencionar que la oferta de locales para oficinas en la zona es escasa y los existentes no se ajustan a las necesidades institucionales, por lo que iniciar un proceso de adaptación a los requerimientos, conlleva un largo período que no nos permite solucionar el problema original.  Esto se traduciría en un mal servicio a nuestros usuarios institucionales._x000D_
_x000D_
Tomando en cuenta lo anterior y en vista que esta Unidad ya tiene un local arrendado para cubrir esta necesidad y que cumple los requerimientos solicitados,  se solicitó la autorización a la Alta Administración para proceder a realizar la solicitud de contratación obviando los procedimientos ordinarios en materia de Contratación Administrativa.  _x000D_
_x000D_
Dado lo anterior se obtiene la autorización de la Gerencia General para iniciar un procedimiento de Contratación Directa Exceptuada con la persona proveedora denominada Carmen María Céspedes Mora, con cédula de identidad 1-04340-358, quien es la propietaria del local en mención.</t>
  </si>
  <si>
    <t>El personal de la UCAR, velará por mantener en buenas condiciones la infraestructura del local; así como apelar al  compromiso del proveedor, de mantener las condiciones del local según lo pactado en el contrato.</t>
  </si>
  <si>
    <t>Por los 3 años del contrato son ¢130.176.000,oo y ante la probabilidad de una prórroga facultativa por otro periodo igual hasta completar una máximo de 6 años se estima un total de ¢260.352.000,oo IVA incluido._x000D_
_x000D_
Costo de la mensualidad es de ¢3.616.000.oo IVA incluido._x000D_
_x000D_
Dado a que el local por arrendar es el mismo que estamos ocupando actualmente, reúne las condiciones requeridas y presenta la funcionalidad adecuada para el buen cumplimiento de los objetivos institucionales,  se procede a realizar la solicitud y se recibe aprobación para realizar una Contratación Exceptuada con el proveedor de nombre Carmen María Céspedes Mora cédula de identidad N° 1-0434-0358._x000D_
_x000D_
Se adjuntan todos los documentos que justifican y respaldan la Contratación Directa Exceptuada según resolución IMAS-RES-0123-2022 .</t>
  </si>
  <si>
    <t>04/05/2022 09:35</t>
  </si>
  <si>
    <t>20/05/2022</t>
  </si>
  <si>
    <t>27/05/2022 06:43</t>
  </si>
  <si>
    <t>27/05/2022 07:37</t>
  </si>
  <si>
    <t>80131502</t>
  </si>
  <si>
    <t>92036393</t>
  </si>
  <si>
    <t>1.01.01</t>
  </si>
  <si>
    <t>0062022002400003</t>
  </si>
  <si>
    <t>2022CD-000039-0005300001</t>
  </si>
  <si>
    <t>Compra de Pantalla Led, Smart TV para  ULDS Corredores</t>
  </si>
  <si>
    <t>100142293</t>
  </si>
  <si>
    <t>La Unidad Local de Corredores cuenta con una pantalla Smart TV muy antigua y en este momento está dañada. Este activo es muy necesario para la realización de actividades a nivel interno, como reuniones de equipo, capacitaciones y reuniones con las personas funcionarias, con grupos comunales o usuarios, por lo que se requiere la compra de una pantalla inteligente, la cual pueda facilitar la proyección de presentaciones, videos, fotos, etc., así como facilitar las reuniones virtuales con las diferentes entidades, unidades, entre otros.</t>
  </si>
  <si>
    <t>- Se contará con la jefatura de la ULDS Corredores y demás personal con el fin de verificar el correcto funcionamiento del equipo, tanto en la prueba inicial, como en la operación cotidiana._x000D_
_x000D_
-Se dispone del personal de la UCAR del Área Regional de Desarrollo Social Brunca para la custodia y registro de documentos relacionados al equipo, así como brindar la información y  en caso de algún reclamo por aspectos no acordes a lo contratado.</t>
  </si>
  <si>
    <t>Con la adquisición de este equipo se pretende facilitar la exposición de información para capacitar al personal, aprovechamiento de la tecnología con reuniones virtuales, informar a la población usuaria, entre otros.  Estas acciones permiten mejorar la atención de las personas usuarias por medio de un servicio eficaz y oportuno.</t>
  </si>
  <si>
    <t>Dado que el IMAS no cuenta con un stock de equipo de comunicación de ésta índole, se hace necesaria la adquisición mediante una casa comercial externa._x000D_
_x000D_
Esto debido a que son equipos especiales, de poca rotación y que además obedece a algunas características específicas que van acorde a las necesidades de la unidad solicitante.  Por lo tanto la Institución no puede hacer compras masivas para tener un inventario disponible para solventar las solicitudes de las diferentes unidades.</t>
  </si>
  <si>
    <t>-	El personal de la ULDS Corredores verificará que pos instalación, el equipo sea probado para asegurar el funcionamiento correcto de éste._x000D_
_x000D_
-	Con el uso en el tiempo se mantiene un monitoreo para verificar la correcta operación del equipo, así como la detección de cualquier desperfecto que se pueda presentar durante el tiempo de garantía._x000D_
_x000D_
-	El personal de ULDS coordinará con la persona administradora del contrato para comunicar cualquier aspecto que sugiera el uso de la garantía establecida en el contrato.</t>
  </si>
  <si>
    <t>Ver documentos adjuntos para mayor detalle de las especificaciones técnicas</t>
  </si>
  <si>
    <t>19/05/2022 13:35</t>
  </si>
  <si>
    <t>19/05/2022</t>
  </si>
  <si>
    <t>27/05/2022 08:56</t>
  </si>
  <si>
    <t>10/06/2022 08:46</t>
  </si>
  <si>
    <t>52161505</t>
  </si>
  <si>
    <t>92020155</t>
  </si>
  <si>
    <t>10014293</t>
  </si>
  <si>
    <t>1220000000</t>
  </si>
  <si>
    <t>5.01.03</t>
  </si>
  <si>
    <t>0062022002400004</t>
  </si>
  <si>
    <t>2022CD-000037-0005300001</t>
  </si>
  <si>
    <t>Compra de Refrigeradora Automática para ULDS Coto Brus</t>
  </si>
  <si>
    <t>CRC 600000</t>
  </si>
  <si>
    <t>10014298</t>
  </si>
  <si>
    <t>La Unidad Local de Coto Brus cuenta con una refrigeradora muy antigua y deficiente para el uso de aproximadamente 15 funcionarios. Este activo es muy necesario para la conservación de alimentos.  También es necesaria para mantener frescos algunos líquidos consumibles que requiere el personal con el fin de suplir necesidades de salud y bienestar en sus labores._x000D_
_x000D_
El proveer de estos equipos permite brindar condiciones mínimas de trabajo a las personas funcionarias en cuanto a la satisfacción de necesidades fisiológicas que faciliten brindar un trabajo eficaz en el cumplimiento de objetivos institucionales.</t>
  </si>
  <si>
    <t>- Se contará con la jefatura de la ULDS Coto Brus y demás personal con el fin de verificar el correcto funcionamiento del equipo, tanto en la prueba inicial, como en la operación cotidiana._x000D_
_x000D_
-Se dispone del personal de la UCAR del Área Regional de Desarrollo Social Brunca para la custodia y registro de documentos relacionados al equipo, así como brindar la información y  en caso de algún reclamo por aspectos no acordes a lo contratado.</t>
  </si>
  <si>
    <t>Con la adquisición de este equipo se pretende brindar condiciones adecuadas a las personas funcionarias, con el fin de que puedan encontrar un ambiente laborar idóneo que facilite mejorar la atención de las personas usuarias por medio de un servicio eficaz y oportuno.</t>
  </si>
  <si>
    <t>Dado que el IMAS no cuenta con un stock de equipo y mobiliario diverso, se hace necesaria la adquisición mediante una casa comercial externa que provea este tipo de activo._x000D_
_x000D_
Esto debido a que son equipos especiales, de poca rotación y que además obedece a algunas características específicas que van acorde a las necesidades de la unidad solicitante.  Por lo tanto la Institución no puede hacer compras masivas para tener un inventario disponible para solventar las solicitudes de las diferentes unidades.</t>
  </si>
  <si>
    <t>-	El personal de la ULDS Coto Brus verificará que pos instalación, el equipo sea probado para asegurar el funcionamiento correcto de éste._x000D_
_x000D_
-	Con el uso en el tiempo se mantiene un monitoreo para verificar la correcta operación del equipo, así como la detección de cualquier desperfecto que se pueda presentar durante el tiempo de garantía._x000D_
_x000D_
-	El personal de ULDS coordinará con la persona administradora del contrato para comunicar cualquier aspecto que sugiera el uso de la garantía establecida en el contrato.</t>
  </si>
  <si>
    <t>Para mayor detalle del artículo requerido, favor revisar documentos adjuntos</t>
  </si>
  <si>
    <t>20/05/2022 15:13</t>
  </si>
  <si>
    <t>07/06/2022</t>
  </si>
  <si>
    <t>10/06/2022 10:29</t>
  </si>
  <si>
    <t>Edda Papili Campos</t>
  </si>
  <si>
    <t>13/06/2022 09:10</t>
  </si>
  <si>
    <t>52141501</t>
  </si>
  <si>
    <t>92176166</t>
  </si>
  <si>
    <t>5.01.99</t>
  </si>
  <si>
    <t>0062022002400005</t>
  </si>
  <si>
    <t>2022CD-000052-0005300001</t>
  </si>
  <si>
    <t>Mesa de reuniones para la ULDS Osa.</t>
  </si>
  <si>
    <t>CRC 850000</t>
  </si>
  <si>
    <t>10014303</t>
  </si>
  <si>
    <t>La Unidad Local de Osa cuenta con una mesa de reuniones muy antigua, en malas condiciones y que por su tamaño no acoge la cantidad de funcionarios que se requiere. Este activo es muy necesario para llevar a cabo reuniones de equipo y con grupos comunales y otras organizaciones._x000D_
_x000D_
Es importante proveer a esta Unidad con una mesa que permita reunir a la mayoría de miembros de la ULDS, de forma cómoda y con la ergonomía necesaria para el apoyo de material y accesorios que hacen de cada sesión un tiempo provechoso para la coordinación de tareas necesarias para un desempeño eficiente del de equipo.</t>
  </si>
  <si>
    <t>-Se dispone del personal de la UCAR del Área Regional de Desarrollo Social Brunca para la recepción del activo y verificar su buen estado, sin errores de fábrica o daños que comprometan la funcionalidad de la mesa. Además, para la  custodia y registro de documentos relacionados al equipo, así como brindar la información y en caso de algún reclamo por aspectos no acordes a lo contratado. _x000D_
_x000D_
- Se contará con la jefatura de la ULDS Osa y demás personal con el fin de verificar la conservación de las condiciones de la mesa en el transcurso del tiempo, así como de observar daños atribuibles a la fabricación o condiciones de materiales, que sugieran realizar algún reclamo de la garantía del bien.</t>
  </si>
  <si>
    <t>Con la adquisición de este equipo se pretende brindar condiciones adecuadas a las personas funcionarias, con el fin de que puedan realizar una coordinación eficiente de las tareas de equipo y que se facilite así, una atención eficaz y oportuna  para los usuarios Institucionales.</t>
  </si>
  <si>
    <t>Dado que el IMAS no cuenta con un stock de equipo y mobiliario diverso, se hace necesaria la adquisición mediante una casa comercial externa que provea este tipo de activo. _x000D_
_x000D_
Esto debido a que son equipos especiales, de poca rotación y que además obedece a algunas características específicas que van acorde a las necesidades de la unidad solicitante. Por lo tanto la Institución no puede hacer compras masivas para tener un inventario disponible para solventar las solicitudes de las diferentes unidades.</t>
  </si>
  <si>
    <t>- El personal de la ULDS Osa verificará que el bien sea entregado en buenas condiciones de fábrica y que sea el requerido para cumplir los objetivos tal y como fueron planteados. _x000D_
_x000D_
- Con el uso en el tiempo se mantiene un monitoreo para verificar las buenas condiciones del bien, así como la detección de cualquier desperfecto que se pueda presentar durante el tiempo de garantía. _x000D_
_x000D_
- El personal de ULDS coordinará con la persona administradora del contrato para comunicar cualquier aspecto que sugiera el uso de la garantía establecida en el contrato.</t>
  </si>
  <si>
    <t>Para mayor detalle, favor revisar documentos adjuntos.</t>
  </si>
  <si>
    <t>10/06/2022 09:55</t>
  </si>
  <si>
    <t>14/06/2022</t>
  </si>
  <si>
    <t>16/06/2022 08:03</t>
  </si>
  <si>
    <t>María Elizabeth Morales Martínez</t>
  </si>
  <si>
    <t>27/06/2022 07:40</t>
  </si>
  <si>
    <t>56101706</t>
  </si>
  <si>
    <t>92083795</t>
  </si>
  <si>
    <t>0062022002400006</t>
  </si>
  <si>
    <t>2022CD-000050-0005300001</t>
  </si>
  <si>
    <t>Instalación mecánica y eléctrica de 4 Aires Acondicionados en la  ULDS Osa.</t>
  </si>
  <si>
    <t>CRC 1674400,1</t>
  </si>
  <si>
    <t>10014330</t>
  </si>
  <si>
    <t>Con motivo de traslado de oficina de la ULDS Osa, se hace necesaria la contratación de servicios para la instalación mecánica y eléctrica de 4 aires acondicionados en esta Unidad y requieren su puesta en marcha para generar un ambiente adecuado a las personas usuarias y funcionarias del IMAS._x000D_
_x000D_
Dichos equipos son de alto costo y su funcionamiento es de vital importancia, dado el clima sumamente cálido de la zona, por lo que es de suma urgencia llevar a cabo la instalación y poder facilitar el cumplimiento de los objetivos.</t>
  </si>
  <si>
    <t>Se contará con la jefatura de la ULDS Osa y demás personal con el fin de verificar el correcto funcionamiento de los equipos, tanto en la prueba inicial, como en la operación cotidiana._x000D_
_x000D_
-Se dispone del personal de la UCAR del Área Regional de Desarrollo Social Brunca para realizar cualquier coordinación en caso de aspectos no acordes a lo contratado.</t>
  </si>
  <si>
    <t>Se trata de un servicio especializado, por lo que para garantizar un correcto funcionamiento, se debe proceder a contratar a una empresa con el conocimiento, experiencia y equipos necesarios; dado que el IMAS no cuenta con operarios en Refrigeración y Aires Acondicionados. _x000D_
_x000D_
Es importante mencionar que se realiza mediante una Contratación Directa exceptuada, dado que dos de los equipos aún se encuentran cubiertos por la garantía, según el contrato de compra.  Se incluyen los dos aires que no están en el mismo contrato de compra, dado que es por conveniencia institucional el realizar un solo trámite para un mismo servicio.  Además de que evita el fenómeno de fraccionamiento y que el excedente no cubierto, bien se puede hacer mediante caja chica y ser delegado a la misma empresa para el servicio principal._x000D_
_x000D_
Lo anterior permite un trámite expedito y adecuado a la celeridad que se requiere, dado que la oficina no cuenta, en este momento, de equipos para genera un ambiente laboral adecuado para la atención de los beneficiarios._x000D_
_x000D_
Se prevé generar el contrato con la empresa LG Servicios Especializados S. A, proveedora de los equipos mediante contratación SICOP N° 2020LA-000007-0005300001.</t>
  </si>
  <si>
    <t>-	El personal de la ULDS verificará que pos instalación, los equipos sean probados para asegurar el funcionamiento correcto de éstos._x000D_
_x000D_
-	En los días siguientes se realizará un monitoreo para verificar la correcta operación de los equipos, así como la detección de cualquier desperfecto que se pueda presentar durante el tiempo de garantía por el servicio._x000D_
_x000D_
-	El personal de ULDS coordinará con la persona administradora del contrato para comunicar cualquier aspecto que sugiera el uso de la garantía establecida en el contrato.</t>
  </si>
  <si>
    <t>Es importante mencionar que se realiza mediante una Contratación Directa exceptuada, dado que dos de los equipos aún se encuentran cubiertos por la garantía, según el contrato de compra.  Se incluyen los dos aires que no están en el mismo contrato de compra, dado que es por conveniencia institucional el realizar un solo trámite para un mismo servicio.  Además de que evita el fenómeno de fraccionamiento y que el excedente no cubierto, bien se puede hacer mediante caja chica y ser delegado a la misma empresa para el servicio principal._x000D_
_x000D_
Lo anterior permite un trámite expedito y adecuado a la celeridad que se requiere, dado que la oficina no cuenta, en este momento, de equipos para genera un ambiente laboral adecuado para la atención de los beneficiarios._x000D_
_x000D_
Se prevé generar el contrato con la empresa LG Servicios Especializados S. A, proveedora de los equipos mediante contratación SICOP N° 2020LA-000007-0005300001. _x000D_
_x000D_
Mayor detalle en documentos adjuntos...</t>
  </si>
  <si>
    <t>16/06/2022 11:49</t>
  </si>
  <si>
    <t>16/06/2022</t>
  </si>
  <si>
    <t>20/06/2022 07:50</t>
  </si>
  <si>
    <t>22/06/2022 13:37</t>
  </si>
  <si>
    <t>0062022002400007</t>
  </si>
  <si>
    <t>2022CD-000053-0005300001</t>
  </si>
  <si>
    <t>CONFECCIÓN DE 3 ESTACIONES DE TRABAJO PARA IMAS, ARDS BRUNCA</t>
  </si>
  <si>
    <t>CRC 1500000</t>
  </si>
  <si>
    <t>10014325</t>
  </si>
  <si>
    <t>En el quehacer diario de la Institución se necesita una oportuna provisión de equipo y mobiliario de oficina, para el correcto funcionamiento y cumplimiento de objetivos del personal en sus diferentes funciones y tareas asignadas. Por el uso cotidiano y el pasar del tiempo, el mobiliario cumple su vida útil y se daña o deteriora, por lo que se requiere hacer reemplazo de aquellas unidades que ya no son utilizables en las labores de la Institución._x000D_
_x000D_
Por otra parte, el crecimiento del capital humano en la Institución, hace surgir nuevas necesidades las cuales requieren ser dotadas del equipo y mobiliario adecuado para realizar sus labores.  _x000D_
_x000D_
Es por ello que dentro de la planificación para solventar las necesidades de mobiliario, se detectó la falta de tres estaciones de trabajo para completar los faltantes de este período.</t>
  </si>
  <si>
    <t>-	Se dispone del personal de la UCAR del Área Regional de Desarrollo Social Brunca para la recepción del mobiliario y verificar su buen estado, sin errores de fábrica o daños que comprometan su funcionalidad. Además, para la  custodia y registro de documentos relacionados al equipo, así como brindar la información en caso de algún reclamo por aspectos no acordes a lo contratado. _x000D_
_x000D_
-	Se contará con la jefatura de cada ULDS  y la persona asignada para verificar la conservación, evaluar en el transcurso del tiempo y detectar posibles daños atribuibles a la fabricación o condiciones de materiales, que sugieran realizar algún reclamo de la garantía del bien.</t>
  </si>
  <si>
    <t>Se debe asegurar el acondicionamiento de los espacios con el equipo y mobiliario adecuado, para garantizar la correcta ejecución de labores diarias por parte de las personas funcionarias, con la finalidad de cumplir a cabalidad el desempeño de los objetivos institucionales._x000D_
_x000D_
El principal de ellos es brindar un servicio eficaz y oportuno a los usuarios institucionales.</t>
  </si>
  <si>
    <t>Al ser un tipo particular de mobiliario de oficina, con el que no se cuenta disponibilidad inmediata en la Institución, se requiere realizar la contratación de una empresa externa que brinde el servicio de fabricación de equipo de oficina según las características deseadas y que reúna las condiciones según la norma pública.</t>
  </si>
  <si>
    <t>-	El personal de las ULDS verificará que los bienes sean entregados en buenas condiciones de fábrica y que sean los requeridos para cumplir los objetivos tal y como fueron planteados. _x000D_
_x000D_
-	Con el uso en el tiempo se mantiene un monitoreo para verificar las buenas condiciones de los bienes adquiridos, así como la detección de cualquier desperfecto que se pueda presentar durante el tiempo de garantía. _x000D_
_x000D_
-	El personal de ULDS coordinará con la persona administradora del contrato para comunicar cualquier aspecto que sugiera el uso de la garantía establecida en el contrato.</t>
  </si>
  <si>
    <t>Para mayor detalle favor revisar documentos adjuntos.</t>
  </si>
  <si>
    <t>16/06/2022 12:14</t>
  </si>
  <si>
    <t>21/06/2022 08:13</t>
  </si>
  <si>
    <t>27/06/2022 07:21</t>
  </si>
  <si>
    <t>56111503</t>
  </si>
  <si>
    <t>92179980</t>
  </si>
  <si>
    <t>0062022002400008</t>
  </si>
  <si>
    <t>Compra de 31 sillas ergonómicas para el ARDS Brunca</t>
  </si>
  <si>
    <t>CRC 6040000</t>
  </si>
  <si>
    <t>10014338</t>
  </si>
  <si>
    <t>Las sillas ergonómicas son un bien de gran importancia para facilitar la buena labor de las personas funcionarias, dado que deben permanecer gran parte del tiempo sentados.  Es por ello que debe ser un instrumento que preste gran comodidad y calidad estructural.  _x000D_
_x000D_
Con el uso en el tiempo, estos equipos se deterioran y sufren desperfectos, por lo que se requiere hacer un reemplazo paulatino de aquellas unidades que por su desgaste natural se han deteriorado y cumplieron su vida útil.  Además, ese desgaste causa que algunas unidades sufran desperfectos y ya no puedan ser reparadas para su continuidad de uso._x000D_
_x000D_
 Otro aspecto importante es que el crecimiento del funcionariado, sugiere la dotación de equipos para solventar nuevas necesidades que se van revelando en las diferentes unidades del ARDS._x000D_
_x000D_
Se requiere la compra de sillas ergonómicas para cubrir necesidades en todas las ULDS de la Región Brunca.</t>
  </si>
  <si>
    <t>Se dispone del personal de la UCAR del Área Regional de Desarrollo Social Brunca para la recepción del mobiliario y verificar su buen estado, sin errores de fábrica o daños que comprometan su funcionalidad. Además, para la  custodia y registro de documentos relacionados al equipo, así como brindar la información y en caso de algún reclamo por aspectos no acordes a lo contratado. _x000D_
_x000D_
- Se contará con la jefatura de cada ULDS  y demás personal con el fin de verificar la conservación de las condiciones de las sillas asignadas, así como evaluar en el transcurso del tiempo para detectar posibles daños atribuibles a la fabricación o condiciones de materiales, que sugieran realizar algún reclamo de la garantía del bien.</t>
  </si>
  <si>
    <t>Con la adquisición de este equipo se pretende brindar condiciones adecuadas a las personas funcionarias, con el fin de que puedan contar con el equipo de oficina adecuado y que les permita la comodidad necesaria en sus labores cotidianas y que  se facilite una atención eficaz y oportuna  para los usuarios Institucionales.</t>
  </si>
  <si>
    <t>No es de uso correcto que se realicen compras masivas para tener un inventario disponible para solventar las solicitudes de las diferentes unidades; además de que debe contar con una planificación para cada período por parte de las unidades en cuanto a la necesidad de equipo. _x000D_
_x000D_
Tampoco se cuenta con la infraestructura física y humana para el resguardo y seguridad de  activos._x000D_
_x000D_
Dado que el IMAS no cuenta con un stock de equipo y mobiliario de oficina, se hace necesaria la adquisición mediante  compra a una casa comercial externa que provea este tipo de activos.</t>
  </si>
  <si>
    <t>- El personal de las ULDS verificará que el bien sea entregado en buenas condiciones de fábrica y que sea el requerido para cumplir los objetivos tal y como fueron planteados. _x000D_
_x000D_
- Con el uso en el tiempo se mantiene un monitoreo para verificar las buenas condiciones del bien, así como la detección de cualquier desperfecto que se pueda presentar durante el tiempo de garantía. _x000D_
_x000D_
- El personal de ULDS coordinará con la persona administradora del contrato para comunicar cualquier aspecto que sugiera el uso de la garantía establecida en el contrato.</t>
  </si>
  <si>
    <t>20/06/2022 10:44</t>
  </si>
  <si>
    <t>20/06/2022</t>
  </si>
  <si>
    <t>28/06/2022 11:14</t>
  </si>
  <si>
    <t>29/06/2022 11:59</t>
  </si>
  <si>
    <t>56112102</t>
  </si>
  <si>
    <t>92170769</t>
  </si>
  <si>
    <t>92174100</t>
  </si>
  <si>
    <t>0062022002400009</t>
  </si>
  <si>
    <t>2022CD-000066-0005300001</t>
  </si>
  <si>
    <t>Compra de Pantalla Led, Smart TV para ULDS de Corredores</t>
  </si>
  <si>
    <t>14/07/2022 10:59</t>
  </si>
  <si>
    <t>14/07/2022</t>
  </si>
  <si>
    <t>26/07/2022 10:25</t>
  </si>
  <si>
    <t>03/08/2022 11:31</t>
  </si>
  <si>
    <t>0062022002400010</t>
  </si>
  <si>
    <t>2022CD-000088-0005300001</t>
  </si>
  <si>
    <t>Instalación de sistema de Circuito Cerrado de Televisión para la oficina Regional Brunca</t>
  </si>
  <si>
    <t>10014388</t>
  </si>
  <si>
    <t>Se pretende tener este recurso como un elemento de apoyo a la seguridad personalizada de la Institución.  Este sistema va a permitir contar con elemento probatorio en caso de algún evento contrario a la normalidad y que requiera ser investigado.  Al obtener información documental de hallazgos, permite tomar decisiones acertadas sobre una base fiel de los acontecimientos._x000D_
_x000D_
También permite contar con un elemento extra en aspectos de seguridad, tomando en cuenta que la seguridad personal cuenta con la vulnerabilidad es aspectos de salud y acontecimientos propios de la condición humana.</t>
  </si>
  <si>
    <t>La UCAR Brunca será quien revise que el procedimiento se realice de acuerdo a las condiciones pactadas en el cartel._x000D_
_x000D_
Así mismo, se cuenta con la Jefatura de la UCAR, quien estará vigilante de que los procedimientos se cumplan de forma adecuada._x000D_
_x000D_
Por otra parte, el personal de la UCAR se encargará de dar el seguimiento y monitoreo del sistema para verificar el correcto funcionamiento en la cotidianidad de trabajo.</t>
  </si>
  <si>
    <t>Con este procedimiento se pretende dar protección a los recursos públicos al brindar un recurso extra para la seguridad de los activos institucionales; así como las personas usuarias y funcionarias de la Institución._x000D_
_x000D_
Garantiza la cobertura de eventuales situaciones anormales que permitan tener elementos de prueba para recuperar o defender los valores y las personas que frecuentan las instalaciones del local.</t>
  </si>
  <si>
    <t>El IMAS no cuenta con un estok de  esta clase de equipos, tampoco el personal   ni los materiales necesarios para realizar este tipo de trabajos por medios propios.  Es por ello que se requiere la contratación de una empresa con la experiencia y capacidad necesaria para  que brinde el servicio completo de instalación de las cámaras de vigilancia.</t>
  </si>
  <si>
    <t>Por parte del personal de la UCAR Brunca se estará vigilante de que los trabajos se realicen de acuerdo a lo solicitado y se estará verificando de forma continua el funcionamiento del sistema para garantizar que cumple según el fin planteado.  De haber alguna inconsistencia se procederá a realizar el reclamo de las garantías, si corresponde, o de gestionar las acciones de mejora que correspondan.</t>
  </si>
  <si>
    <t>Se adjuntan documentos con mayor detalle de las especificaciones sobre los equipos requeridos y el servicio por contratar.</t>
  </si>
  <si>
    <t>09/08/2022 12:40</t>
  </si>
  <si>
    <t>21/09/2022</t>
  </si>
  <si>
    <t>23/09/2022 08:08</t>
  </si>
  <si>
    <t>27/09/2022 15:05</t>
  </si>
  <si>
    <t>46171622</t>
  </si>
  <si>
    <t>92001365</t>
  </si>
  <si>
    <t>0062022002400011</t>
  </si>
  <si>
    <t>2022CD-000101-0005300001</t>
  </si>
  <si>
    <t>INSTALACIÓN DE MOBILIARIO Y PAREDES MODULARES PARA OFICINA  ULDS BUENOS AIRES,  ARDS BRUNCA</t>
  </si>
  <si>
    <t>CRC 25000000</t>
  </si>
  <si>
    <t>10014397</t>
  </si>
  <si>
    <t>La oficina de la ULDS Buenos Aires se encuentra en un local sin divisiones internas, por lo que la atención de los usuarios carece de privacidad y dificulta brindar un servicio de calidad y acorde a los requerimientos de la población.  _x000D_
_x000D_
Se hace necesario, una división de cubículos que permita una atención personalizada a los usuarios institucionales con el fin de garantizar la privacidad de la información; además de mejorar aspectos de acústica y eficiencia que mejoran el servicio de personas usuarias._x000D_
_x000D_
Por otra parte, se ve mejorado el espacio físico al brindar mejores condiciones laborales a las personas funcionarias del IMAS.</t>
  </si>
  <si>
    <t>-	Se dispone del personal de la UCAR del Área Regional de Desarrollo Social Brunca para dar acompañamiento en el proceso de coordinación referente a la contratación._x000D_
_x000D_
-	Para la  custodia y registro de documentos relacionados al equipo, así como brindar la información en caso de algún reclamo por aspectos no acordes a lo contratado. _x000D_
_x000D_
-	 Se dispone de la Jefa de ULDS, quién como administradora del contrato, velará por que todas las obras se realicen de acuerdo a lo establecido en el cartel, así como verificar la recepción de las obras sin errores de fábrica o daños que comprometan su funcionalidad. Además, coordinará todo lo referente a un eventual reclamo de la garantía, en caso de existir algún hecho que lo amerite.</t>
  </si>
  <si>
    <t>Al ser un tipo particular de aditamento de oficina con el que no se cuenta disponibilidad inmediata en la Institución, se requiere realizar la contratación de una empresa externa que brinde el servicio de fabricación e instalación de las paredes modulares según las características que permitan cumplir con el objetivo propuesto.</t>
  </si>
  <si>
    <t>-	El personal de las ULDS verificará que las obras sean entregados en buenas condiciones de fábrica y que sean los requeridos para cumplir los objetivos tal y como fueron planteados. _x000D_
_x000D_
-	Con el uso en el tiempo se mantiene un monitoreo para verificar las buenas condiciones de los bienes adquiridos, así como la detección de cualquier desperfecto que se pueda presentar durante el tiempo de garantía. _x000D_
_x000D_
-	El personal de ULDS coordinará con la persona administradora del contrato para comunicar cualquier aspecto que sugiera el uso de la garantía establecida en el contrato.</t>
  </si>
  <si>
    <t>Para mayor detalle de requerimiento, favor revisar documentos adjuntos. "Términos de Referencia.." y "Documento Adjunto a la contratación"._x000D_
_x000D_
Se requiere cumplir con lo solicitado con productos de calidad y en acatamiento de cualquier normativa que rige la materia de bien y/o servicio requerido, mismo que será verificado por los profesionales de institución competentes en la materia.</t>
  </si>
  <si>
    <t>17/08/2022 09:22</t>
  </si>
  <si>
    <t>30/09/2022 11:50</t>
  </si>
  <si>
    <t>Marly Villanueva Agüero</t>
  </si>
  <si>
    <t>56111601</t>
  </si>
  <si>
    <t>92034313</t>
  </si>
  <si>
    <t>0062022002500001</t>
  </si>
  <si>
    <t>2022CD-000017-0005300001</t>
  </si>
  <si>
    <t>CONTRATACIÓN DE SERVICIOS PARA EL MANTENIMIENTO PREVENTIVO DE LA PLANTA ELÉCTRICA DEL EDIFICIO ANEXO DEL ARDS CARTAGO.</t>
  </si>
  <si>
    <t>CRC 1525500</t>
  </si>
  <si>
    <t>100148048</t>
  </si>
  <si>
    <t>En el edificio anexo del ARDS CARTAGO se cuenta con una Planta Eléctrica marca Kohler, MODELO J80U, SERIE 16015750 que constituye el mecanismo alternativo de suministro de energía eléctrica cuando hay cortes eléctricos previstos o sorpresivos. _x000D_
De ahí que su funcionamiento es esencial, lo que se puede garantizar por medio de un adecuado mantenimiento preventivo. Los mantenimientos preventivos que se requieren son para periodos cuatrimestrales con el fin de que la planta eléctrica tenga una constante supervisión sobre su estado y pueda corregirse cualquier anomalía dentro de un tiempo prudente. Para lo anterior es necesario contratar una empresa que sea distribuidora autorizada de productos KOHLER POWER SYSTEMS para el territorio de Costa Rica; con lo cual el IMAS se garantice que el mantenimiento del equipo sea el más optimo, pero también se requiere que la empresa que sea contratada posea  credencial de Taller de Servicio Autorizado para las plantas de esta marca y que además cuente con la experiencia requerida para soportar e instalar este equipo, a través de personal técnico capacitado y especializado en dicha marca._x000D_
Adicionalmente que la empresa contratada sea responsable de mantener un inventario de repuestos genuinos para lograr el mantenimiento de los equipos a satisfacción.</t>
  </si>
  <si>
    <t>Se dispone de personal de la unidad administrativa para la correcta verificación de la ejecución objeto del contrato._x000D_
Por medio del área administrativa del ARDS CARTAGO existe el compromiso de cooperar plenamente con las operaciones realizadas por EMPRESA CONTRATADA, en términos de permisos, accesos y facilidades, brindando condiciones óptimas que permitan llevar a cabo y terminar el trabajo en forma cabal, tal y como se requiere en estos términos de referencia</t>
  </si>
  <si>
    <t>Se requiere contar con el servicio de mantenimiento preventivo de la planta eléctrica con el fin de mantener el mismo en óptimas condiciones, así como disminuir el riesgo de fallo de esta.</t>
  </si>
  <si>
    <t>Procede realizar la contratación por medio de un concurso para la contratación de mantenimiento preventivo para la planta eléctrica del ARDS CARTAGO por cuanto el IMAS no se encuentra en la capacidad de poder realizar esas actividades.</t>
  </si>
  <si>
    <t>Fiscalización de cada mantenimiento con personal de UCAR CARTAGO._x000D_
Determinación del tiempo de arranque de la Planta cuando falte el fluido eléctrico, definiéndose si es razonable o no y gestionando lo que en cada caso corresponda.</t>
  </si>
  <si>
    <t xml:space="preserve">Actualmente el equipo ya no se encuentra bajo garantía (dos años), ya que fue adquirida el 16/08/2017. además, no cuenta con servicio de mantenimiento. _x000D_
_x000D_
Servicio revisión y mantenimiento de Planta Eléctrica instalada en el edificio anexo del ARDS CARTAGO, _x000D_
_x000D_
PROGRAMA DE MANTENIMIENTO PREVENTIVO A LA PLANTA ELÉCTRICA KOHLER MODELO J80U, S ERIE 16015750. _x000D_
_x000D_
ACTIVIDADES CON LA MAQUINA APAGADA _x000D_
_x000D_
•	Medición nivel de aceite de motor antes de drenar _x000D_
_x000D_
•	Medición de nivel de agua del radiador _x000D_
_x000D_
•	Medición de nivel de concentración de aditivo del radiador _x000D_
_x000D_
•	Determinación de presencia de agua en el tanque principal _x000D_
_x000D_
•	Medición de nivel de combustible de tanque diario _x000D_
_x000D_
•	Determinación de presencia de agua en tanque diario _x000D_
_x000D_
•	Prueba de tanque diario _x000D_
_x000D_
•	Medición de voltaje de baterías _x000D_
_x000D_
•	Medición de nivel de electrolito en las baterías _x000D_
_x000D_
•	Limpieza de los bornes de la batería _x000D_
_x000D_
•	Revisión de cables y conexiones de baterías _x000D_
_x000D_
•	Medición de nivel de combustible en tanque principal _x000D_
_x000D_
•	Funcionamiento del cargador de baterías. _x000D_
_x000D_
•	Determinación de corriente entregada al cargador de baterías _x000D_
_x000D_
•	Nivel de reposición de aceite _x000D_
_x000D_
•	Tensión y estado de correas del ventilador _x000D_
_x000D_
•	Inspección de mangueras de aceite _x000D_
_x000D_
•	Inspección de mangueras de agua _x000D_
_x000D_
•	Inspección de mangueras de combustible _x000D_
_x000D_
•	Inspección de tuberías de aceite _x000D_
_x000D_
•	Drenaje de sistema de escape _x000D_
_x000D_
•	Limpieza externa del radiador _x000D_
_x000D_
•	Limpieza del interruptor de transferencia _x000D_
_x000D_
•	Limpieza de filtro separador agua/diésel _x000D_
_x000D_
•	Limpieza de máquina en general _x000D_
_x000D_
•	Limpieza de alrededores del equipo FILTROS Y LUBRICANTES _x000D_
_x000D_
•	Cambio de aceites cuando sea requerido _x000D_
_x000D_
•	Llevar el record de tipo de aceite cambiado _x000D_
_x000D_
•	Rellenar aceite _x000D_
_x000D_
•	Record de tipo de aceite rellenado _x000D_
_x000D_
•	Record de cantidad de aceite agregada _x000D_
_x000D_
•	Cambio de filtro de aceite  _x000D_
_x000D_
•	Cambio de filtro de combustible _x000D_
_x000D_
•	Cambio de filtro de combustible en línea _x000D_
_x000D_
•	Lubricación de mecanismo de gobernación _x000D_
_x000D_
ACTIVIDADES CON LA MAQUINA EN MARCHA (SIN CARGA) _x000D_
_x000D_
•	Medición de presión de aceite de motor _x000D_
_x000D_
•	Medición de temperatura ambiente medición de temperatura del agua _x000D_
_x000D_
•	Medición de la frecuencia _x000D_
_x000D_
•	Medición de funcionamiento del trímetro _x000D_
_x000D_
•	Medición de funcionamiento del voltímetro _x000D_
_x000D_
•	Medición de temperatura del aceite _x000D_
_x000D_
•	Voltaje del alternador de batería _x000D_
_x000D_
•	Medición de restricción de filtros de aire _x000D_
_x000D_
•	Prueba de alarma de sobre revolución _x000D_
_x000D_
•	Prueba de alarma de sobre arranque _x000D_
_x000D_
•	prueba de alarma alta temperatura _x000D_
_x000D_
•	Prueba de alarma de baja presión de aceite _x000D_
_x000D_
•	Prueba de alarma de bajo nivel de refrigerante TRANSFERENCIA AUTOMATICA (cuando aplique) _x000D_
_x000D_
•	Verificación de luces pilotos _x000D_
_x000D_
•	Verificación de hora registrada (reloj interno) _x000D_
_x000D_
•	Verificación día de registrado (reloj interno) _x000D_
_x000D_
•	Definición de día de ejercicio semanal _x000D_
_x000D_
•	Definición de hora de inicio del ejercicio _x000D_
_x000D_
•	Definición de hora final del ejercicio _x000D_
_x000D_
•	Ajuste </t>
  </si>
  <si>
    <t>20/01/2022 09:23</t>
  </si>
  <si>
    <t>22/03/2022</t>
  </si>
  <si>
    <t>25/03/2022 08:09</t>
  </si>
  <si>
    <t>Steven Fernandez Mata</t>
  </si>
  <si>
    <t>ALEXANDRA CHACON CHACON</t>
  </si>
  <si>
    <t>28/03/2022 09:50</t>
  </si>
  <si>
    <t>10014048</t>
  </si>
  <si>
    <t>1204000000</t>
  </si>
  <si>
    <t>0062022002500002</t>
  </si>
  <si>
    <t>Servicio de confección de formularios de cheques para las cuentas administradas del AREA REGIONAL DE DESARROLLO SOCIAL DE CARTAGO- IMAS</t>
  </si>
  <si>
    <t>CRC 249600</t>
  </si>
  <si>
    <t>10014129</t>
  </si>
  <si>
    <t>Debido a la gran cantidad de beneficios otorgados por el ARDS CARTAGO, se genera la necesidad de contar con formulario de cheque de la cuenta 100-01-000-217168-4, con el fin de contar con un stock de formularios, los cuales permitan poder ofrecer tiempos de respuesta oportuna a los beneficiarios, además de ser un medio opcional frente a problemas que se presenten con las transferencias electrónicas.</t>
  </si>
  <si>
    <t>Se cuenta con los funcionarios de la Unidad Administrativa del ARDS CARTAGO para verificar el control de esta contratación y del producto solicitado, además en la oficina administrativa se cuenta con cajas de seguridad para la custodia de estos valores. _x000D_
_x000D_
Lic. Johnny Arias Calderón, Profesional Administrativo del ARDS CARTAGO._x000D_
Lic. Steven Fernandez Mata. Profesional Administrativo del ARDS CARTAGO._x000D_
Licda. Alexandra Chacón Chacón, Jefe de UCAR del ARDS CARTAGO</t>
  </si>
  <si>
    <t>Para dar cumplimiento a lo señalado por la entidad bancaria y en aras de tomar las previsiones correspondientes, para no afectar tanto la ejecución como la atención de los usuarios institucionales.</t>
  </si>
  <si>
    <t>No se requiere aprobación de alguna Unidad Técnica, ya que es una necesidad que debe resolver la Unidad Solicitante. Sin embargo, los formularios serán aprobados por el Banco Nacional de Costa Rica, quien verificaría que cumplan con todas las medidas de Seguridad que exige esa entidad, de acuerdo con la nueva imagen que debe ser utilizada a partir del 01 de enero del 2019.</t>
  </si>
  <si>
    <t>El proceso de calidad de verificar la correcta confección de formularios de cheques de las cuentas del ARDS CARTAGO estará a cargo de la unidad administrativa del ARDS CARTAGO la cual contempla:_x000D_
-	La Licda. Alexandra Chacon Chacon, Jefa de la Unidad Administrativa del ARDS CARTAGO_x000D_
-	Lic. Johnny Arias Calderon, Profesional Administrativo_x000D_
-	Lic. Steven Fernandez Profesional Administrativo._x000D_
Una vez los documentos en el ALMACEN DE SUMINISTROS, serán revisados los formularios uno a uno con un funcionario de la empresa adjudicada y el Jefe del UCAR del AREA REGIONAL DE CARTAGO, para verificar que se cumpla con todas las normas de seguridad:   Consecutivo de los formularios, que la cuenta este bien, no tengan cortes entre otras cosas.</t>
  </si>
  <si>
    <t>DESCRIPCION DE LA SOLICITUD._x000D_
Se necesita la confección de formularios de cheque para la siguiente cuenta corriente del ARDS Cartago, según el siguiente detalle:_x000D_
_x000D_
Formularios para cheques que se requieren son para las siguientes cuentas:_x000D_
-	100-01-000-217168-4 se requieren 520 formularios_x000D_
Con todas las normas de seguridad que exige el Banco Nacional de Costa Rica._x000D_
_x000D_
_x000D_
_x000D_
_x000D_
a. Cuenta -	100-01-000-217168-4: _x000D_
Se requieren 520 formularios de cheque para la cuenta 100-01-000-217168-4 del Banco Nacional para la emisión de beneficios con recursos provenientes de FODESAF por parte del ÁRDS Ards Cartago con las siguientes características:_x000D_
-papel de seguridad_x000D_
-holograma_x000D_
-papel químico (original y tres copias)_x000D_
- la primera copia de color amarillo, la segunda copia color rosada y la tercera copia de color verde._x000D_
-tamaño 20.5 cm de ancho por 28 cm de largo_x000D_
-nombre de la cuenta: INSTITUTO MIXTO DE AYUDA SOCIAL GERENCIA REGIONAL CARTAGO_x000D_
-número de la cuenta: CTA. CTE. 100-01-000-217168-4_x000D_
-cuenta cliente: C.C. 15100010012171680_x000D_
- NUMERO DE IBAN: CR37 0151 0001 0012 1716 80_x000D_
-la enumeración debe iniciar por el 4041 y finaliza con el 4560_x000D_
-color tradicional y demás características y condiciones de seguridad emitidas por el Banco Nacional y avaladas por el IMAS._x000D_
Se requiere que los formularios de cheques del Banco Nacional de Costa Rica sean originales en papel de seguridad y con tres copias en papel químico, medidas 8 x 11, demás características de seguridad de acuerdo a lo solicitado por el Banco Nacional. _x000D_
La medida en centímetros de los formularios de cheque es: de 20.5 ancho por 28.0 cm largo._x000D_
La medida en centímetros del cheque debe de ser: 20.5 de ancho por x 7.0 de largo._x000D_
Además, la unidad administrativa del ARDS CARTAGO cuenta con los machotes de formularios de cheques que administra y los cuales la empresa adjudicada puede coordinar para tomarlos en cuenta en el nuevo diseño.</t>
  </si>
  <si>
    <t>11/02/2022 12:12</t>
  </si>
  <si>
    <t>24/02/2022 15:22</t>
  </si>
  <si>
    <t>08/03/2022 07:37</t>
  </si>
  <si>
    <t>92031159</t>
  </si>
  <si>
    <t>0062022002500003</t>
  </si>
  <si>
    <t>2022CD-000072-0005300001</t>
  </si>
  <si>
    <t>“REPARACIÓN DE IMPRESORAS MARCA KYOCERA UBICADAS EN LA ARDS Y ULDS DE CARTAGO, LA ULDS DE TURRIALBA Y ULDS LEON CORTES”</t>
  </si>
  <si>
    <t>CRC 2172984,35</t>
  </si>
  <si>
    <t>10014291</t>
  </si>
  <si>
    <t>Los equipos de impresión marca Kyocera del ULDS Cartago, la ULDS de Turrialba y ULDS León Cortes necesitan de algunas reparaciones de mantenimiento para que sigan trabajando en excelentes condiciones y no se vea afectada su función, lo cual genere que se tengan que detener en su totalidad. Estos equipos son indispensables para el trabajo en la Unidad Local, ya que permiten que el trabajo se realice de una manera rápida y oportuna, además de que estas reparaciones son necesarias que se realicen, cada cierto periodo.</t>
  </si>
  <si>
    <t>La ejecución de la contratación será verificada por:_x000D_
_x000D_
a) Se solicitará a un encargado de la unidad de tecnología de información que nos brinde el  apoyo mediante su criterio profesional, para corroborar si efectivamente el equipo se reparó correctamente._x000D_
b) María Fernanda Alvarado Coto: ULDS TURRIALBA_x000D_
c) Jose Heriberto Sanchez Campos: ULDS LEON CORTES_x000D_
d) Lic. Johnny Arias Calderón. Profesional Administrativo ARDS CARTAGO</t>
  </si>
  <si>
    <t>Por otro lado es de gran importancia indicar que estos equipos son vitales para la atención al público, ya que mediante del mismo es donde se obtienen los documentos que respaldan las diligencias de los beneficiarios, los cuales posteriormente se incluirán en los expedientes personales de cada uno de ellos, almacenados en la unidad de archivo del área regional, además de que permiten que los funcionarios de la institución puedan gestionar sus asuntos internos, para lo cual se necesita imprimir y contar con documentos físicos como lo son (viáticos, compras, liquidaciones, boletas de transportes, emisiones, resoluciones, entre otras)._x000D_
La ULDS Cartago como la ULDS de Turrialba y ULDS León Cortes necesitan contar con equipos en óptimas condiciones, lo cual permita satisfacer de manera oportuna las necesidades de los clientes tanto externos como internos de la institución tanto en la actualidad como en el futuro, esto por cuanto las diligencia que se realizan en nuestra oficina son de todos los días.</t>
  </si>
  <si>
    <t>Estas reparaciones de equipos de impresión, en la actualidad cuentan con los recursos de la institución para gestionar el mantenimiento de estos equipos. Dicha gestión se realizará por medio de solicitud de pedido producto que el monto para reparar es superior al monto permitido por el fondo fijo. Dicha reparación será cargada en el sistema SICOP y será un procedimiento ordinario de contratación directa por escasa cuantía.</t>
  </si>
  <si>
    <t>“El equipo será revisado y puesto a prueba de funcionamiento cuando sea entregado por el Contratista. Además, se solicitará a la unidad de Tecnología de Información que brinde el apoyo mediante el funcionario encargado de activos de cada Unidad Local de Desarrollo Social, para que, de acuerdo con su criterio profesional, corrobore si efectivamente el equipo se reparó y funciona correctamente”</t>
  </si>
  <si>
    <t>5.	DESCRIPCIÓN DEL OBJETO CONTRACTUAL:_x000D_
Se requiere la reparación de 10 (diez) impresoras Marca Kyocera, según el siguiente detalle:_x000D_
_x000D_
ULDS CARTAGO_x000D_
IMPRESORA KYOCERA FS-1370DN SERIE: Q6525391269, PLACA 24505_x000D_
IMPRESORA KYOCERA FS-1370DN SERIE: Q652539276, PLACA 24506_x000D_
IMPRESORA KYOCERA FS-1370DN SERIE: Q652236058, PLACA 24508_x000D_
IMPRESORA MULTIFUNCIONAL KYOCERA SERIE: VLQ6X02162, PLACA 30465_x000D_
IMPRESORA KYOCERA P-2135DN SERIE: LVK6X54462, PLACA 30429_x000D_
ULDS TURRIALBA_x000D_
IMPRESORA MULTIFUNCIONAL KYOCERA M2640idw SERIE: VRA9916358, PLACA 36777_x000D_
ULDS LEÓN CORTES_x000D_
IMPRESORA KYOCERA FS-1370DN SERIE: Q652640004, PLACA 24512_x000D_
IMPRESORA KYOCERA FS-1300DN SERIE: XVB9119671, PLACA 19331_x000D_
IMPRESORA KYOCERA P-2135DN SERIE: LVK6X54489, PLACA 30425_x000D_
IMPRESORA KYOCERA P-2135DN SERIE: LVK6952671, PLACA 30426_x000D_
_x000D_
El desglose de los trabajos a realizar en cada equipo se desglosa a continuación:_x000D_
_x000D_
ULDS CARTAGO_x000D_
IMPRESORA KYOCERA FS-1370DN SERIE: Q6525391269, PLACA 24505_x000D_
Se requiere sustituir las siguientes partes:_x000D_
	Rodillo de separación_x000D_
	Rodillo de alimentación_x000D_
	Rodillo de retardo_x000D_
	Dk-170 unidad de Cilindro_x000D_
	Boleta de revisión: 257611_x000D_
IMPRESORA KYOCERA FS-1370DN SERIE: Q652539276, PLACA 24506_x000D_
Se requiere sustituir las siguientes partes:_x000D_
	Rodillo de separación_x000D_
	Rodillo de alimentación_x000D_
	Rodillo de retardo_x000D_
	Dk-170 unidad de Cilindro_x000D_
	Boleta de revisión: 257615_x000D_
_x000D_
IMPRESORA KYOCERA FS-1370DN SERIE: Q652236058, PLACA 24508_x000D_
Se requiere sustituir las siguientes partes:_x000D_
	Rodillo de separación_x000D_
	Rodillo de alimentación_x000D_
	Rodillo de retardo_x000D_
	Dk-170 unidad de Fusión_x000D_
	CT-170 Bandeja de papel_x000D_
	Boleta de revisión: 257613_x000D_
 _x000D_
IMPRESORA MULTIFUNCIONAL KYOCERA SERIE: VLQ6X02162, PLACA 30465_x000D_
Se requiere sustituir las siguientes partes:_x000D_
	Rodillo de separación_x000D_
	Rodillo de alimentación_x000D_
	Rodillo de retardo_x000D_
	MC-8550 rodillo de carga_x000D_
	Boleta de revisión: 257614_x000D_
_x000D_
IMPRESORA KYOCERA P-2135DN SERIE: LVK6X54462, PLACA 30429_x000D_
	Rodillo de separación_x000D_
	Rodillo de alimentación_x000D_
	Rodillo de retardo_x000D_
	FK-171 Unidad de fusión_x000D_
	DK-170 Unidad de Cilindro_x000D_
	Boleta de revisión: 257764_x000D_
ULDS TURRIALBA_x000D_
IMPRESORA MULTIFUNCIONAL KYOCERA M2640idw SERIE: VRA9916358, PLACA 36777_x000D_
Se requiere sustituir las siguientes partes:_x000D_
	Rodillo de separación_x000D_
	Rodillo de alimentación_x000D_
	Rodillo de retardo_x000D_
	Dk-1150 unidad de fusión_x000D_
	Unidad de movimiento del fusor_x000D_
	Boleta de revisión: 257612_x000D_
ULDS LEON CORTES_x000D_
_x000D_
IMPRESORA KYOCERA FS-1370DN SERIE: Q652640004, PLACA 24512_x000D_
Se requiere sustituir las siguientes partes:_x000D_
	Rodillo de separación_x000D_
	Rodillo de alimentación_x000D_
	Rodillo de retardo_x000D_
	Dk-170 unidad de Cilindro_x000D_
	FK-171 unidad de fusión_x000D_
	Boleta de revisión: 257607_x000D_
_x000D_
IMPRESORA KYOCERA FS-1300DN SERIE: XVB9119671, PLACA 19331_x000D_
Se requiere sustituir las siguientes partes:_x000D_
	Rodillo de separación_x000D_
	Rodillo de alimentación_x000D_
	Rodillo de retardo_x000D_
	Dk-170 unidad de Cilindro_x000D_
	FK-171 unidad de fusión_x000D_
	Boleta de revisión: 257608_x000D_
_x000D_
IMPRESORA KYOCERA P-2135DN S</t>
  </si>
  <si>
    <t>17/05/2022 10:02</t>
  </si>
  <si>
    <t>29/07/2022</t>
  </si>
  <si>
    <t>08/08/2022 10:34</t>
  </si>
  <si>
    <t>XENIA VANESSA WEATTE RUIZ</t>
  </si>
  <si>
    <t>17/08/2022 10:46</t>
  </si>
  <si>
    <t>92001599</t>
  </si>
  <si>
    <t>0062022002500004</t>
  </si>
  <si>
    <t>“REPARACIÓN DE IMPRESORAS MARCA KYOCERA UBICADAS EN LA ULDS DE CARTAGO, LA ULDS DE TURRIALBA Y ULDS LEON CORTES”</t>
  </si>
  <si>
    <t>CRC 200000</t>
  </si>
  <si>
    <t>10014315</t>
  </si>
  <si>
    <t>SS</t>
  </si>
  <si>
    <t>S</t>
  </si>
  <si>
    <t>SSS</t>
  </si>
  <si>
    <t>01/06/2022 15:13</t>
  </si>
  <si>
    <t>01/06/2022</t>
  </si>
  <si>
    <t>72154065</t>
  </si>
  <si>
    <t>92068761</t>
  </si>
  <si>
    <t>0062022002500005</t>
  </si>
  <si>
    <t>2022CD-000065-0005300001</t>
  </si>
  <si>
    <t>REPARACIÓN DEL VEHÍCULO 261-302</t>
  </si>
  <si>
    <t>10014364</t>
  </si>
  <si>
    <t>Mediante reporte de daños ingresado en el sistema SITRA número 2022-04061 con fecha del 29 de junio del 2022, efectuado por el funcionario Pablo Sequeira Araya quien es el conductor responsable asignado del vehículo placa 261-302, donde informa lo detectado a la unidad móvil. Además, el vehículo fue llevado a un taller ubicado en la zona de Turrialba, para la revisión y diagnóstico de problemas por lo que a partir de dicha revisión se determinó que es conveniente hacer las reparaciones correspondientes.</t>
  </si>
  <si>
    <t>La efectividad de la ejecución del servicio lo realizaran la Licda. Catherine Aguilar Fonseca, Jefe del ULDS Turrialba, el operador móvil Pablo Sequeira Araya del ULDS Turrialba responsable de la unidad de acuerdo con lo siguiente:_x000D_
Placa 261-302.</t>
  </si>
  <si>
    <t>Realizar la reparación del vehículo placa 261-302, mediante el trámite de contratación administrativa.</t>
  </si>
  <si>
    <t>Las reparaciones que se requieren son con el fin de mantener la conectividad y movilización de los funcionarios designados a realizar actividades de atención de la población objetivo, mediante la utilización de repuestos originales, así como es parte del plan de mantenimiento preventivo y correctivo de las unidades móviles.</t>
  </si>
  <si>
    <t>El equipo será revisado y puesto a prueba de funcionamiento cuando sea entregado por el Contratista. Además, se solicitará a la unidad de Transporte que brinde el apoyo mediante el compañero destacado en el ARDS CARTAGO, para que, de acuerdo con su criterio profesional, corrobore si efectivamente el equipo se reparó y funciona correctamente</t>
  </si>
  <si>
    <t>Reparación del vehículo - Placa: 261-302, Marca: Toyota, modelo HILUX 4X4, categoría Pick Up, Doble Cabina año 2012, capacidad para 5 personas_x000D_
El vehículo placa 261-302, presento problemas en el conjunto de clutch por lo cual se requiere su reparación, tomando como base la cotización realizada con anterioridad, la cual además detecto que se debe de tener en cuenta los siguientes aspectos:_x000D_
_x000D_
- Plato de presion_x000D_
- Rol de Empuje_x000D_
- Disco P/Clutch_x000D_
- Retenedor P/Aceite_x000D_
- Rol Piloto_x000D_
- Soporte Patilla_x000D_
- Horquilla Clutch_x000D_
- INCLUYE MANO DE OBRA _x000D_
- REPUESTOS ORIGINALES, DE NO HABER EN EL MERCADO SE PODRÁN UTILIZAR GENUINOS._x000D_
- Garantía por escrito de 1 (mes) sobre el repuesto y 6 (meses) meses sobre el trabajo realizado como mínimo.</t>
  </si>
  <si>
    <t>21/07/2022 15:59</t>
  </si>
  <si>
    <t>27/07/2022</t>
  </si>
  <si>
    <t>29/07/2022 14:11</t>
  </si>
  <si>
    <t>03/08/2022 11:29</t>
  </si>
  <si>
    <t>0062022002500006</t>
  </si>
  <si>
    <t>2022CD-000095-0005300001</t>
  </si>
  <si>
    <t>Servicio de compra e instalación de repuestos para la planta eléctrica ARDS Cartago</t>
  </si>
  <si>
    <t>10014453</t>
  </si>
  <si>
    <t>Mediante reporte de mantenimiento correctivo y preventivo nº 000686, de fecha 24 de junio del presente año, brindado por la empresa Techniservicios V&amp;M S.A., sobre la planta eléctrica se detecta que se debe cambiar dos repuestos y se recomienda cambiar estos para el buen funcionamiento del activo.</t>
  </si>
  <si>
    <t>La efectividad de la ejecución del servicio lo realizaran la Licda. Alexandra Chacón Chacón, Jefe del UCAR Cartago y la funcionaria Xenia Vanessa Weatte Ruiz.</t>
  </si>
  <si>
    <t>Realizar la Contratación de Servicio de compra e instalación de repuestos para la planta eléctrica del ARDS Cartago, mediante el trámite de contratación administrativa.</t>
  </si>
  <si>
    <t>Las reparaciones que se requieren son con el fin de mantener el buen funcionamiento de la planta eléctrica, con el fin de garantizar el fluido eléctrico en el momento que no se cuente con este servicio brindado por la compañía encargada, mediante la utilización de repuestos originales.</t>
  </si>
  <si>
    <t>El activo será revisado y puesto a prueba de funcionamiento cuando sea entregado por el Contratista. Además, algún funcionario del ARDS-UCAR CARTAGO, para que corrobore si efectivamente el equipo se reparó y funciona correctamente.</t>
  </si>
  <si>
    <t>1. Servicio de cambio e instalación de repuestos de la planta electríca ARDS Cartago, Modelo J80U, Serie J80U16015750, tomando como base la cotización realizada con anterioridad, la cual además detecto que se debe de tener en cuenta los siguientes aspectos:_x000D_
_x000D_
Precalentador original: Hot Start, John Deere with 1-5/8’’ opening on the side of the water jacket, Part Number 120V: JDS-151, 1500W. 1-5/8’’ (1.625’’) threaded opening on the side of the block in the water distribution channel._x000D_
Thermocord for In-block Heaters: Part No. TC031310-866, 120V, 15Amp, ½’’ Thread Size, Temp Range: 100-120F, (38-49 degrees)_x000D_
Correa Transpezoidal-Faja de motor original: Marca: John Deere: JDR530298._x000D_
Datos del Motor: Serie CD4045b132433, Modelo 4045TF220 _x000D_
INCLUYE MANO DE OBRA _x000D_
REPUESTOS ORIGINALES._x000D_
Garantía por escrito de 1 (mes) sobre el repuesto y 6 (meses) meses sobre el trabajo realizado como mínimo._x000D_
_x000D_
- La planta eléctrica se encuentra el parqueo del ARDS Cartago.</t>
  </si>
  <si>
    <t>20/09/2022 07:45</t>
  </si>
  <si>
    <t>20/09/2022</t>
  </si>
  <si>
    <t>23/09/2022 07:30</t>
  </si>
  <si>
    <t>29/09/2022 07:56</t>
  </si>
  <si>
    <t>73152199</t>
  </si>
  <si>
    <t>92298631</t>
  </si>
  <si>
    <t>0062022002600001</t>
  </si>
  <si>
    <t>2022CD-000010-0005300001</t>
  </si>
  <si>
    <t>REPARACION MECANICA GENERAL VEH 261-247</t>
  </si>
  <si>
    <t>CRC 3995000</t>
  </si>
  <si>
    <t>10014203</t>
  </si>
  <si>
    <t>La presente solicitud de pedido se requiere para realizar Contratación para el  Servicio de reparación de vehículo  261-247 asignado a la ULDS Santa Cruz del   Área Regional de Desarrollo Social Chorotega, para garantizar el buen funcionamiento de la unidad que se utiliza como  soporte a las labores de las estrategias en  la atención a la población objetivo, como mecanismo de llegada más ágil y oportuna, a efectos de brindar servicios a personas y grupos en proyectos y programas institucionales_x000D_
_x000D_
La contratación se realizará en concordancia con las necesidades actuales del Área Regional de Desarrollo Social Chorotega y está respaldada por el presupuesto ordinario aprobado para el año 2022</t>
  </si>
  <si>
    <t>Para esta contratación se asigna profesional Administrativa Lcda. Kenia Marchena Rivera y al chofer de la unidad móvil Eitel Briceño Dinarte o a la persona que ésta designe, para que se haga presente en el taller adjudicado, para que se asegure que se realizará el servicio de forma correcta. Además de marcar el repuesto que se le retira a la unidad y el nuevo.  _x000D_
_x000D_
Es importante que la empresa contacte al funcionario responsable de la contratación para tomar las previsiones propias de esta prestación de servicio</t>
  </si>
  <si>
    <t>La reparación se requiere con el fin de mantener la conectividad y movilización de los funcionarios designados a realizar actividades de atención de la población objetivo y debe cumplir con las características de proveer repuestos originales</t>
  </si>
  <si>
    <t>La escogencia de dicha solución técnica se ha determinado ya es realizando la contratación a terceros, la única posibilidad de contar con este tipo de servicios esto debido a que la institución no cuenta con este tipo de especialidad. Por otra parte, es de gran interés para el ARDS Chorotega velar por mantenimiento de las unidades móviles de la Unidades Locales. Lo anterior, para el desplazamiento a las comunidades para la atención de la población objetivo</t>
  </si>
  <si>
    <t>Se revisarán las ofertas al concurso correspondiente por medio la profesional Administrativa Lcda. Kenia Marchena Rivera designada como fiscalizadora de la contratación, para verificar que lo ofertado sea congruente con lo solicitado en el cartel, además de la calidad, garantía y tiempo de entrega de la reparación. Esto junto al chofer designado del vehículo señor Eitel Briceño Dinarte serán los encargados del recibido conforme del vehículo reparado contra factura, una vez que la empresa adjudicada entregue el vehículo, se revisa de forma estricta las condiciones técnicas solicitadas en el cartel, así mismo, asumirá el control y verificación finiquitando con la empresa la firma de la factura y la confección de la Solicitud de Entrada de Servicio</t>
  </si>
  <si>
    <t>Cabe destacar que este tipo adquisición de servicios está aprobada por las autoridades competentes y se encuentra incluida en el Plan Anual de Adquisiciones, para los efectos de la presente solicitud se debe de realizar una Contratación Directa según lo establecido en la ley de Contratación Administrativa y el Reglamento, de acuerdo con los límites de contratación de la resolución RDC-011-2017 estrato C.</t>
  </si>
  <si>
    <t>14/03/2022 11:02</t>
  </si>
  <si>
    <t>14/03/2022</t>
  </si>
  <si>
    <t>17/03/2022 13:35</t>
  </si>
  <si>
    <t>KARLA FUENTES GARCIA</t>
  </si>
  <si>
    <t>KENIA MAYLU MARCHENA RIVERA</t>
  </si>
  <si>
    <t>18/03/2022 13:25</t>
  </si>
  <si>
    <t>78180107</t>
  </si>
  <si>
    <t>92004032</t>
  </si>
  <si>
    <t>0062022002700001</t>
  </si>
  <si>
    <t>En elaboración</t>
  </si>
  <si>
    <t>Elaboración Campaña de divulgación y promoción del Reglamento para la Prevención, Atención y Sanción del Hostigamiento Sexual del IMAS, con enfoque de género</t>
  </si>
  <si>
    <t>CONTRATACIÓN ESPECIAL</t>
  </si>
  <si>
    <t xml:space="preserve"> </t>
  </si>
  <si>
    <t>CRC 12500000</t>
  </si>
  <si>
    <t>6.	Justificación de la contratación del servicio_x000D_
_x000D_
6.1 Justificación de la procedencia de la contratación_x000D_
_x000D_
Los instrumentos que contienen los principales compromisos internacionales ratificados por Costa Rica en materia de igualdad y equidad género se desglosan a continuación:_x000D_
_x000D_
•	Convención sobre la Eliminación de todas las Formas de Discriminación en contra de la Mujer (CEDAW por sus siglas en inglés, 1984) y el Protocolo Facultativo de la CEDAW;_x000D_
•	Convención Interamericana para Prevenir, Sancionar y Erradicar la Violencia contra la Mujer (Convención Belém Do Pará, 1994)_x000D_
•	Declaración y Plataforma de Acción Mundial de Beijing 1995._x000D_
•	Estrategia de Montevideo y el Consenso de Montevideo._x000D_
•	Los Objetivos de Desarrollo de la agenda 2030 para el desarrollo sostenible. _x000D_
En el ámbito nacional esos compromisos asumidos por Costa Rica en materia de protección de los derechos de las mujeres son incorporados en:_x000D_
_x000D_
•	Política Nacional para la Igualdad Efectiva entre Mujeres y Hombres (PIEG) 2018-2030._x000D_
_x000D_
•	Política Nacional para la Atención y la Prevención de la Violencia contra las Mujeres de todas las edades Costa Rica 2017-2032. _x000D_
_x000D_
•	Plan Nacional de Desarrollo y de Inversión Pública (2019-2022) y este a su vez con los ODS, en particular con el Objetivo N°5._x000D_
_x000D_
•	Ley No. 7476 “Ley Contra Hostigamiento o Acoso Sexual en el Empleo y la Docencia”._x000D_
_x000D_
La Ley No. 7476, fundamentada en los principios constitucionales de respeto por la libertad y la vida humana, el derecho al trabajo y el principio de igualdad ante la ley tiene como objetivo prevenir, prohibir y sancionar el hostigamiento sexual como práctica discriminatoria por razón de sexo, contra la dignidad de las mujeres y de los hombres en el ámbito de trabajo y educativo, en el sector público y el sector privado._x000D_
En su Capítulo III Prevención del Hostigamiento Sexual, específicamente en el Artículo 5, Responsabilidades de Prevención, establece que:_x000D_
“Todo patrono o jerarca tendrá la responsabilidad de mantener, en el lugar de trabajo, condiciones de respeto para quienes laboran ahí, por medio de una política interna que prevenga, desaliente, evite y sancione las conductas de hostigamiento sexual. Con ese fin, deberán tomar medidas expresas en los reglamentos internos, los convenios colectivos, los arreglos directos o de otro tipo… Sin limitarse solo a ellas, incluirán las siguientes:_x000D_
1) Comunicar, en forma escrita y oral, a las personas supervisoras, representantes, funcionarias y trabajadoras en general sobre la existencia de una política institucional o empresarial contra el hostigamiento sexual. Asimismo, darán a conocer dicha política de prevención a terceras personas cuando así convenga al cumplimiento de los fines establecidos en la presente ley.”_x000D_
La presente contratación busca brindar cumplimiento a la normativa internacional y nacional en materia de protección de los derechos humanos, para la Prevención y Atención del hostigamiento sexual, que permitan informar y actualizar a las</t>
  </si>
  <si>
    <t>La institución destinará al Lic. José Daniel Iglesias Chavarría, Coordinador de la Comisión para la prevención y atención del hostigamiento sexual, como administrador del contrato, correo electrónico jiglesias@mas.go.cr, número telefónico 2202-4157, con el apoyo de la contraparte técnica de la Dra. María Leitón Barquero, jefa de la Unidad Equidad e Igualdad de Género, correo electrónico mleiton@imas.go.cr, número telefónico: 2202-4156; quienes asumirán el rol de coordinación y brindarán los insumos (información) necesarios, a la persona o empresa que fuera contratada, para el adecuado desarrollo de la presente contratación. Para llevar a cabo reuniones virtuales de coordinación, el IMAS hace uso de la plataforma Virtual Teams.</t>
  </si>
  <si>
    <t>6.2. Finalidad pública que se persigue satisfacer con el concurso_x000D_
_x000D_
Dar cumplimiento Ley No. 7476 “Ley Contra Hostigamiento o Acoso Sexual en el Empleo y la Docencia” y a las acciones que corresponden al IMAS en el Eje 5: Promoción de una cultura no machista y en el Eje 5: Prevención, atención integral y no re-victimización frente a la violencia sexual de PLANOVI, específicamente el indicador 5.3.2.1.2 Porcentaje de personas funcionarias alcanzadas con los procesos de divulgación del reglamento, desagregado por institución y por sexo. Así como las acciones incluidas en el Plan de trabajo de la Comisión para la prevención y atención del hostigamiento sexual, mediante procesos de divulgación a todo el funcionariado de la institución y las personas usuarias de los servicios institucionales.</t>
  </si>
  <si>
    <t>6.3. Justificación de la escogencia de la solución técnica para satisfacer la necesidad_x000D_
_x000D_
La Comisión para la Prevención y Atención del Hostigamiento Sexual en el IMAS tiene como parte de su plan de trabajo para el año 2022, sensibilizar y capacitar al funcionariado en este tema, para que adquieran conocimientos que les permitan identificar conductas de hostigamiento sexual y a la vez, brindar información sobre el reglamento institucional, dando énfasis al proceso de denuncia. Estas acciones tienen como finalidad propiciar espacios libres de esta forma de violencia sexual, fomentar las capacidades para afrontar estas situaciones y denunciarlas y prevenir sus impactos a nivel personal y laboral. _x000D_
Sin embargo, el hostigamiento sexual es un tema sensible de tratar, principalmente por los mitos y prejuicios que hay en torno al mismo y por las implicaciones que tiene. Es por esta razón que se hace necesario realizar un diseño atractivo y amigable del Reglamento para la Prevención, Atención y Sanción del Hostigamiento Sexual en el Instituto Mixto de Ayuda Social y de los materiales para su divulgación, con enfoque de género, con la finalidad de que sean de fácil comprensión para el funcionariado y para las personas usuarias, y mantengan una misma línea de diseño gráfico, de forma tal que guarden relación entre sí.</t>
  </si>
  <si>
    <t>8.	Procedimiento de control de calidad_x000D_
El control de calidad se ejercerá mediante los siguientes mecanismos:_x000D_
_x000D_
a)	El Lic. José Daniel Iglesias Chavarría, administrador del contrato, con el apoyo de la contraparte técnica de la Dra. María Leitón Barquero, coordinarán con la persona o empresa contratada para indicar la fecha de inicio y revisar lo estipulado en el contrato para su cumplimiento._x000D_
b)	Se mantendrán reuniones permanentes de coordinación entre las personas Administradoras del Contrato y quien haya sido designada/o como enlace por la persona o empresa contratada para el desarrollo de la Campaña de divulgación y promoción del Reglamento para la Prevención, Atención y Sanción del Hostigamiento Sexual del IMAS, con enfoque de género._x000D_
c)	El Lic. José Daniel Iglesias Chavarría y la Dra. María Leitón Barquero, en conjunto con las personas funcionarias que conforman la Comisión para la Prevención y Atención del Hostigamiento Sexual en el IMAS, revisarán las propuestas de diseño de la línea gráfica para la Comisión, de la estrategia para la campaña de divulgación y de la producción audiovisual  (Storyboard y producción de video animado y Storyboard y producción de 4 infografías animadas). Una vez verificada la idoneidad de la propuesta, darán el visto bueno para su implementación._x000D_
d)	Durante el proceso de elaboración de los productos incluidos en la presente contratación, se contará con el apoyo de las personas integrantes de la Comisión para la Prevención y Atención del Hostigamiento Sexual en el IMAS, quienes acompañarán la revisión de dichos productos y velarán por la calidad de los mismos.</t>
  </si>
  <si>
    <t>“Elaboración Campaña de divulgación y promoción del Reglamento para la Prevención, Atención y Sanción del Hostigamiento Sexual del IMAS, con enfoque de género”</t>
  </si>
  <si>
    <t>05/09/2022 15:27</t>
  </si>
  <si>
    <t>JOSE DANIEL IGLESIAS CHAVARRIA</t>
  </si>
  <si>
    <t>82121507</t>
  </si>
  <si>
    <t>92078550</t>
  </si>
  <si>
    <t>10014411</t>
  </si>
  <si>
    <t>1126000000</t>
  </si>
  <si>
    <t>1.03.02</t>
  </si>
  <si>
    <t>0062022002800001</t>
  </si>
  <si>
    <t>2022CD-000005-0005300001</t>
  </si>
  <si>
    <t>Servicio de fumigación y control de plagas en las oficinas del ARDS Heredia, ULDS Heredia y ULDS Sarapiqui.</t>
  </si>
  <si>
    <t>10014125</t>
  </si>
  <si>
    <t>El ARDS Heredia cuenta con 1 edificios de 2 pisos con medidas de 1732 metros cuadrados en su totalidad donde está ubicada Gerencia así como también la ULDS Heredia, la ULDS Sarapiqui cuenta con 7 locales con medidas en su totalidad de 595.72 metros cuadrados. Es de interés Institucional, mantener los edificios en un ambiente agradable y en condiciones salubres, tanto para los funcionarios como para los visitantes y/o beneficiarios que asisten diariamente a las oficinas.  Por tal motivo, se requiere el servicio de fumigación para el control de plagas en forma periódica, debido a que, en las mismas se conserva gran cantidad de documentos y esto provoca la propagación de diferentes plagas, las cuales pueden provocar problemas de salud a las personas.</t>
  </si>
  <si>
    <t>a institución no cuenta con el personal capacitado, ni los productos y equipos para realizar este tipo de servicio, por lo cual se requiere la contratación de un ente externo._x000D_
Para el seguimiento del contrato se cuenta con la funcionaria responsable de la contratación, Licda. Mey Ling Wong Segura, se encargará de verificar que se cumplan con todos los requisitos solicitados._x000D_
Los responsables de dicha labor serán: Licda. Ruth Yessenia Arias Quesada en la ULDS de Sarapiqui, Licda. Tatiana Chaves Chamorro, ULDS Sarapiqui y Licda. Mey Ling Wong Segura en la UCAR, o las personas que éstas asignen serán las encargadas de verificar que el servicio recibido cumplan con las especificaciones de la solicitud.</t>
  </si>
  <si>
    <t>En cumplimiento a las normas de seguridad para la salud de las personas, se requiere la fumigación de las oficinas del IMAS para el control y eliminación de plagas, tales como: roedores, cucarachas entre otras, 2 veces al año, esto con el fin de crear un ambiente más agradable para el funcionario como el público general</t>
  </si>
  <si>
    <t>El IMAS no cuenta con este tipo de servicio por tanto es necesario realizar la solicitud a terceros, a su vez es de gran interés para la Institución ya que se debe de velar por mantener un ambiente acorde a las necesidades de los funcionarios y usuarios. Cabe destacar que esta adquisición está aprobado por las autoridades competentes y se encuentra en el Presupuesto ordinario aprobado._x000D_
El servicio brindado tiene que cumplir con las características solicitadas por parte del ARDS Heredia.</t>
  </si>
  <si>
    <t>Por parte de la Institución se contará con el apoyo del Lic. Osvaldo Rodríguez Chavarría destacado en el ARDS de Heredia y de la funcionaria responsable de la contratación, o el que asigne éste, el día en que se realice la fumigación correspondiente estarán presentes con el fin de verificar el servicio brindado.</t>
  </si>
  <si>
    <t>2 fumigaciones al año... se debe de coordinar con la Unidad Administrativa las fechas para brindar el servicio</t>
  </si>
  <si>
    <t>17/02/2022 09:06</t>
  </si>
  <si>
    <t>24/02/2022 15:15</t>
  </si>
  <si>
    <t>OSVALDO RODRIGUEZ CHAVARRIA</t>
  </si>
  <si>
    <t>Meyling Wong Segura</t>
  </si>
  <si>
    <t>07/03/2022 11:56</t>
  </si>
  <si>
    <t>72102103</t>
  </si>
  <si>
    <t>90032626</t>
  </si>
  <si>
    <t>1205000000</t>
  </si>
  <si>
    <t>0062022002800002</t>
  </si>
  <si>
    <t>2022CD-000019-0005300001</t>
  </si>
  <si>
    <t>SERVICIO DE DESINSTALACIÓN, TRASLADO E INSTALACIÓN DE MOBILIARIO, ESTANTERÍA Y DOCUMENTACIÓN DEL ARCHIVO ULDS SARAPIQUÍ.</t>
  </si>
  <si>
    <t>CRC 4500000</t>
  </si>
  <si>
    <t>10014213</t>
  </si>
  <si>
    <t>Se requiere contratar el servicio para trasladar de la actual oficina donde se encuentra el Archivo de la Unidad Local de Desarrollo Social de Sarapiquí, a otro local en el mismo edificio donde se ubica esta Unidad Administrativa, por cuanto el espacio físico que ocupa el actual, no reúne las condiciones ni el área, para tener el orden y conservación de los expedientes y documentos de archivo. Adicionalmente, se requiere trasladar 32 estantes que se encuentran en las oficinas del ARDS de Heredia hacia la ULDS Sarapiquí. Para ello, se requiere contratar un servicio integral, que incorpore las etapas de traslado e instalación de mobiliario, estantería fija y ordenación de 1479 cajas con documentos. Con dicho servicio será posible no solo la mudanza, sino velar por el cuido, conservación y ordenamiento del acervo documental con que cuenta el Archivo de la Unidad Local de Desarrollo Social de Sarapiquí.</t>
  </si>
  <si>
    <t>Para verificar la correcta ejecución del objeto contratado, la institución cuenta con personal en la Técnica de Archivo del ARDS de Heredia, quien supervisaría las acciones contratadas.</t>
  </si>
  <si>
    <t>Con este servicio, será posible no solo la mudanza de equipo y mobiliario velando por su trato cuidadoso, lo cual es un deber por corresponder a patrimonio institucional, adquirido con fondos públicos, sino también velar por el cuido, conservación y ordenamiento del acervo documental con que cuenta el Archivo de la Unidad Local de Desarrollo Social de Sarapiquí, documentos de gran importancia debido a que respaldan la labor de la Unidad Local desde sus inicios y por ello, pueden ser de consulta por parte de entes internos y externos.  También otros documentos que al cumplir su vigencia administrativa pasarán a formar parte del Archivo Central y posteriormente de la historia de Costa Rica en el Archivo Nacional, debido a su Valor Científico Cultural (VCC).</t>
  </si>
  <si>
    <t>El IMAS no cuenta con personas funcionarias que puedan realizar labores de servicio desinstalación, traslado e instalación de mobiliario, estantería y documentación; se gestiona esta contratación, luego de la indagación en el mercado y consecuente elaboración del estudio referencial de Precios, producto de lo que fue posible conocer que existe oferta de este tipo de servicios por parte de personas físicas y jurídicas que cuentan con la experticia, personal, equipo y maquinaria suficiente para brindar este servicio.  _x000D_
_x000D_
El servicio brindado tiene que cumplir con los requerimientos solicitados por parte de la ULDS de Sarapiquí.</t>
  </si>
  <si>
    <t>La Técnica de Archivo conjuntamente a la contratista elaborará un Plan de trabajo tomando en consideración la conformación de equipos de trabajo, manipulación de cajas, traslado de equipo, garantía en el embalaje y manejo adecuado de la estantería fija, etc; además, de establecimiento de recomendaciones como la medida que deben tener los pasillos en el depósito documental, manipulación de cajas correctamente, entre otras, velando por el cumplimiento de lo definido anteriormente por parte de la contratista.   _x000D_
_x000D_
La mudanza se deberá efectuar en máximo 10 días hábiles, en horario coincidente con la jornada laboral, por lo que cada día se tomarán fotografías del avance del trabajo y al finalizar se presentará una bitácora del trabajo realizado por la contratista valorando la conformidad con el servicio recibido. Posteriormente este se archivará y se enviará para ser incorporado al expediente digital de la contratación en SICOP y se evaluará a la contratista en dicha Plataforma.  _x000D_
_x000D_
La contratista presentará a cobro la facturación a partir de que el servicio se haya completado en su totalidad y haya sido recibido a satisfacción. La Bitácora se adjuntará a la hoja de entrada y la factura será firmada por la Administradora del Contrato y su jefatura inmediata.</t>
  </si>
  <si>
    <t>VER TERMINOS DE REFERENCIA</t>
  </si>
  <si>
    <t>07/04/2022 10:04</t>
  </si>
  <si>
    <t>07/04/2022</t>
  </si>
  <si>
    <t>22/04/2022 11:20</t>
  </si>
  <si>
    <t>25/04/2022 07:53</t>
  </si>
  <si>
    <t>0062022002800003</t>
  </si>
  <si>
    <t>SERVICIO DE INSTALACIÓN DE RED DE DATOS Y TOMAS ELECTRÍCO DEL ARCHIVO ULDS SARAPIQUÍ.</t>
  </si>
  <si>
    <t>10014215</t>
  </si>
  <si>
    <t>Se requiere contratar el servicio de instalación de red de datos y tomas eléctricos para el nuevo local del Archivo de la Unidad Local de Desarrollo Social de Sarapiquí de 120m2, por cuanto se debe de realizar el traslado del archivo actual ya que no reúne las condiciones ni el área, para  tener el orden y conservación de los expedientes y documentos de archivo.</t>
  </si>
  <si>
    <t>Para verificar la correcta ejecución del objeto contratado, se verificaría con el ingreso de los sistemas informáticos para el desempeño de las labores de las personas funcionarias que realizan labores en el archivo de la ULDS de Sarapiquí</t>
  </si>
  <si>
    <t>Con el servicio de instalación de la red de datos y tomas eléctricos en el nuevo local donde se ubicará el archivo de la ULDS de Sarapiquí, a fin de garantizar el desarrollo y la operatividad de la misma y a su vez permite velar el cuido, conservación y ordenamiento del acervo documental con que cuenta el Archivo de la Unidad Local de Desarrollo Social de Sarapiquí, documentos de gran importancia debido a que respaldan la labor de la Unidad Local desde sus inicios y por ello, pueden ser de consulta por parte de entes internos y externos.  También otros documentos que al cumplir su vigencia administrativa pasarán a formar parte del Archivo Central y posteriormente de la historia de Costa Rica en el Archivo Nacional, debido a su Valor Científico Cultural (VCC).</t>
  </si>
  <si>
    <t>Se requiere de la instalación de la red de datos, que provea los sistemas institucionales para la ejecución de las labores cotidianas efectivamente .</t>
  </si>
  <si>
    <t>Se solicitaría apoyo al Área de Tecnología de Información verifique la instalación de la red de datos.</t>
  </si>
  <si>
    <t>SERVICIO DE INSTALACIÓN DE RED DE DATOS Y TOMAS ELECTRÍCO DEL ARCHIVO ULDS SARAPIQUÍ. _x000D_
_x000D_
VER TERMINOS DE REFERENCIA</t>
  </si>
  <si>
    <t>07/04/2022 11:55</t>
  </si>
  <si>
    <t>04/05/2022 09:45</t>
  </si>
  <si>
    <t>06/05/2022 07:59</t>
  </si>
  <si>
    <t>72102288</t>
  </si>
  <si>
    <t>92033466</t>
  </si>
  <si>
    <t>0062022002800004</t>
  </si>
  <si>
    <t>2022CD-000083-0005300001</t>
  </si>
  <si>
    <t>Reparación y Mantenimiento del vehículo placa 261-254 , ULDS Sarapiquí</t>
  </si>
  <si>
    <t>CRC 1694823,55</t>
  </si>
  <si>
    <t>10014433</t>
  </si>
  <si>
    <t>El vehículo 261-254 requiere el servicio de reparación y mantenimiento, donde se incluye materiales, repuestos y mano de obra, siendo indispensable para el rodamiento de este._x000D_
_x000D_
El vehículo es requerido para el traslado de las personas funcionarias de la ULDS de Sarapiquí, para atención de familias en pobreza y pobreza extrema en zonas alejadas del cantón,  transitando en caminos de lastre y de difícil acceso, por lo que es esencial que el mismo se encuentre en óptimas condiciones para el cumplimiento de los objetivos institucionales y coadyuvar en las actividades específicas a desarrollar por esta unidad administrativa.</t>
  </si>
  <si>
    <t>Se cuenta con el seguimiento de la UCAR quien estará verificando que el proceso se cumpla según las normas y procedimientos establecidos, así como el chofer del vehículo quien se encargará de probar  en campo la reparación realizada.</t>
  </si>
  <si>
    <t>Brindar el mantenimiento requerido en la flotilla institucional con el fin de contar con el vehículo en buenas condiciones y que permita ofrecer un servicio eficaz y oportuno a los usuarios del IMAS</t>
  </si>
  <si>
    <t>Dado que el IMAS no cuenta con personal de mantenimiento que brinde este tipo de servicio, se requiere contratar una empresa especializada y con amplia experiencia  en este tipo de servicio (reparación de vehículos) para garantizar que el resultado sea óptimo y cumpla con las expectativas para solventar esta necesidad de forma eficaz.</t>
  </si>
  <si>
    <t>Se cuenta con el monitoreo en la práctica del chofer asignado al vehículo, quien podrá verificar que la unidad quedó en perfectas condiciones, o de lo contrario, hacer el reporte respectivo.</t>
  </si>
  <si>
    <t>VER TERMINOS DE REFERENCIA _x000D_
1.	Número de solicitud institucional:_x000D_
2.	Descripción del procedimiento: Reparación y Mantenimiento del vehículo placas 261-254 , ULDS Sarapiquí_x000D_
3.  Tipo de procedimiento:  Contratación Directa _x000D_
4.  Tipo de modalidad: Servicio_x000D_
5.  Clasificación del Objeto: Servicio_x000D_
6.  Justificación de la compra o contratación del bien o servicio:_x000D_
_x000D_
a.	Justificación de la procedencia de la contratación: _x000D_
_x000D_
El vehículo 261-254 requiere el servicio de reparación y mantenimiento, donde se incluye materiales, repuestos y mano de obra, siendo indispensable para el rodamiento de este._x000D_
_x000D_
El vehículo es requerido para el traslado de las personas funcionarias de la ULDS de Sarapiquí, para atención de familias en pobreza y pobreza extrema en zonas alejadas del cantón,  transitando en caminos de lastre y de difícil acceso, por lo que es esencial que el mismo se encuentre en óptimas condiciones para el cumplimiento de los objetivos institucionales y coadyuvar en las actividades específicas a desarrollar por esta unidad administrativa._x000D_
_x000D_
b.	Finalidad pública que se persigue satisfacer con el concurso:_x000D_
_x000D_
Brindar el mantenimiento requerido en la flotilla institucional con el fin de contar con el vehículo en buenas condiciones y que permita ofrecer un servicio eficaz y oportuno a los usuarios del IMAS._x000D_
_x000D_
c.	Justificación de la escogencia de la solución técnica para satisfacer la necesidad:_x000D_
_x000D_
Dado que el IMAS no cuenta con personal de mantenimiento que brinde este tipo de servicio, se requiere contratar una empresa especializada y con amplia experiencia  en este tipo de servicio (reparación de vehículos) para garantizar que el resultado sea óptimo y cumpla con las expectativas para solventar esta necesidad de forma eficaz._x000D_
_x000D_
7.  Objetivos de la contratación:_x000D_
_x000D_
•	Objetivo General: _x000D_
o	Mantener el vehículo 261-254 en óptimas condiciones para la movilización de los funcionarios de la ULDS de Sarapiquí, en el desempeño de las diferentes actividades de interés institucional._x000D_
•	Objetivo Específico: _x000D_
_x000D_
o	Reparar el vehículo 261-254 con el visto bueno de la unidad de transportes._x000D_
o	Mantener  conectividad y movilización de los funcionarios designados al uso de este vehículo.  Mantener el vehículo 254 en óptimas condiciones para que se dé la movilidad de los funcionarios designados  al uso del mismo._x000D_
_x000D_
_x000D_
_x000D_
8. Perfil del oferente:_x000D_
_x000D_
o	Que cuente con más de 2 años de experiencia en todas las áreas del servicio de reparación de vehículos._x000D_
o	Que brinde garantía y respaldo del servicio realizado por escrito no menor a seis meses._x000D_
o	Uso de repuestos originales y en caso de no existir en el país, se pueden utilizar los genéricos de alta calidad y siempre con el visto bueno del IMAS._x000D_
o	Debe ser un taller que cuente con experiencia, tecnología, herramientas especializadas para lo cual debe de aportar Declaración Jurada._x000D_
o	Que su personal esté capacitado en la reparación de vehículos, también con procesos certificados._x000D_
o	Que se encuentre al día con</t>
  </si>
  <si>
    <t>13/09/2022 11:15</t>
  </si>
  <si>
    <t>13/09/2022</t>
  </si>
  <si>
    <t>15/09/2022 09:42</t>
  </si>
  <si>
    <t>26/09/2022 14:01</t>
  </si>
  <si>
    <t>0062022002800005</t>
  </si>
  <si>
    <t>2022CD-000094-0005300001</t>
  </si>
  <si>
    <t>Servicio Mantenimiento y  Reparación del vehículo placas 261-261 ULDS Heredia</t>
  </si>
  <si>
    <t>CRC 1356151,55</t>
  </si>
  <si>
    <t>10014479</t>
  </si>
  <si>
    <t>El vehículo 261-261 requiere el servicio de reparación y mantenimiento, donde se incluye materiales, repuestos y mano de obra, siendo indispensable para el rodamiento de este._x000D_
_x000D_
El vehículo es requerido para el traslado de las personas funcionarias de la ULDS de Heredia para atención de familias en pobreza y pobreza extrema de los nueves cantones que tiene a cargo esta unidad administrativa, por lo que es esencial que el mismo se encuentre en óptimas condiciones para el cumplimiento de los objetivos institucionales y coadyuvar en las actividades específicas a desarrollar por esta unidad administrativa.</t>
  </si>
  <si>
    <t>Brindar el mantenimiento requerido en la flotilla institucional con el fin de contar con el vehículo en buenas condiciones y que permita ofrecer un servicio eficaz y oportuno a los usuarios del IMAS.</t>
  </si>
  <si>
    <t>VER TERMINOS DE REFERENCIA Y DOCUMENTOS AADJUNTOS</t>
  </si>
  <si>
    <t>30/09/2022 10:42</t>
  </si>
  <si>
    <t>03/10/2022 13:01</t>
  </si>
  <si>
    <t>06/10/2022 08:52</t>
  </si>
  <si>
    <t>1205000000 / 10014479</t>
  </si>
  <si>
    <t>0062022002800006</t>
  </si>
  <si>
    <t>2022CD-000117-0005300001</t>
  </si>
  <si>
    <t>REPARACION DEL VEHICULO 261-254 ULDS SARAPIQUI</t>
  </si>
  <si>
    <t>CRC 919820</t>
  </si>
  <si>
    <t>Mediante contratación directa 2022CD-000083-000530001 Reparación y mantenimiento del vehículo 261-254 fue asignado al proveedor LIZAR ECOSERVICE SOCIEDAD ANONIMA, donde se incluye materiales, repuestos y mano de obra, siendo indispensable para el rodamiento de este, sin embargo el diagnóstico realizado previamente al vehículo (que sirve como referencia para la redacción de la solicitud de pedido), no fue contemplado el cambio del eje delantero de dicho vehículo y que a la hora del desarme del vehículo se encontró con dicho inconveniente, por tal motivo se solicita una recomendación técnica por parte de transporte, donde señala:_x000D_
_x000D_
“ En atención a lo solicitado y en análisis de las fotos enviadas, se nota gran desgaste en el extremo del eje y puede que provoque desacoplamiento de la punta de eje con el eje. Por lo que me permito recomendar realizar el cambio del eje completo como lo indica el Taller”._x000D_
_x000D_
El vehículo es requerido para el traslado de las personas funcionarias de la ULDS de Sarapiquí, para atención de familias en pobreza y pobreza extrema en zonas alejadas del cantón, transitando en caminos de lastre y de difícil acceso, por lo que es esencial que el mismo se encuentre en óptimas condiciones para el cumplimiento de los objetivos institucionales y coadyuvar en las actividades específicas a desarrollar por esta unidad administrativa.</t>
  </si>
  <si>
    <t>16/11/2022 08:26</t>
  </si>
  <si>
    <t>16/11/2022</t>
  </si>
  <si>
    <t>17/11/2022 07:35</t>
  </si>
  <si>
    <t>MEILYNG WONG SEGURA</t>
  </si>
  <si>
    <t>18/11/2022 14:01</t>
  </si>
  <si>
    <t>10014542</t>
  </si>
  <si>
    <t>1212</t>
  </si>
  <si>
    <t>0062022002900001</t>
  </si>
  <si>
    <t>2022CD-000014-0005300001</t>
  </si>
  <si>
    <t>REPARACION DEL VEHICULO 261-282</t>
  </si>
  <si>
    <t>CRC 3707161</t>
  </si>
  <si>
    <t>10014151</t>
  </si>
  <si>
    <t>De acuerdo con el  reporte de daños número 2022-03482 del 07 febrero del 2022 correspondiente al vehículo placa 261-282, asignado Jeffry Dowman Campbell, de la ULDS Limón, donde detalla  todo lo relacionado sobre la reparación de dicha unidad,  con el visto bueno  de la Unidad de Transportes. El vehículo presenta daño en el diferencial  y a partir de dicho diagnóstico   se determina que es conveniente hacer la reparación correspondiente, para mantenerlo en buenas condiciones para que pueda circular, se requiere  reparar el vehículo por la cantidad de trabajos que se realizan en la Unidad Local de Desarrollo Social de Limón  y el Área Regional por las distancias que se recorren son muy extensas y es muy difícil realizar el trabajo sin esta unidad.</t>
  </si>
  <si>
    <t>La institución no cuenta con el personal necesario y capacitado en la reparación de este tipo de activos, por lo cual se requiere la contratación de un ente externo. Para el seguimiento del contrato se cuenta con el funcionario responsable de la contratación, Sr. Jeffry  Dowman  Campbell,  Operador Móvil   quien  se encargará de supervisar el buen funcionamiento del vehículo.</t>
  </si>
  <si>
    <t>Realizar la reparación de la unidad para que este en condiciones indispensables  para   el uso de  los funcionarios y funcionarias que lo requieren para desplazarse.</t>
  </si>
  <si>
    <t>Se requiere realizar la reparación de la unidad para que esté en condiciones indispensables para   el uso de  los funcionarios y funcionarias para atender los programas que brinda la institución.</t>
  </si>
  <si>
    <t>se presentará al taller respectivo para la revisión del vehículo,  para cumplir con este procedimiento el señor Jeffry Dowman Campbell, será el encargado de verificar que los repuesto sean originales, pero no se cuenta con las herramientas  ni el espacio para desarrollar esta gestión.</t>
  </si>
  <si>
    <t>01/03/2022 14:50</t>
  </si>
  <si>
    <t>06/04/2022</t>
  </si>
  <si>
    <t>18/04/2022 08:22</t>
  </si>
  <si>
    <t>Eloisa Brown Watson</t>
  </si>
  <si>
    <t>MARIA CRUICKHANK CAMPBELL</t>
  </si>
  <si>
    <t>19/04/2022 11:45</t>
  </si>
  <si>
    <t>1208000000</t>
  </si>
  <si>
    <t>0062022002900002</t>
  </si>
  <si>
    <t>2022CD-000015-0005300001</t>
  </si>
  <si>
    <t>REPARACION DEL VEHICULO 261-304</t>
  </si>
  <si>
    <t>CRC 837067,84</t>
  </si>
  <si>
    <t>10014190</t>
  </si>
  <si>
    <t>De acuerdo con el  reporte de daños número 2022-03571 del 03  de marzo del 2022 correspondiente al vehículo placa 261-304 asignado Benito Contreras Blanco, Operador Móvil del Área Regional Huetar Caribe, donde detalla  todo lo relacionado sobre la reparación de dicha unidad,  con el visto bueno  de la Unidad de Transportes. El vehículo presenta daño en las puntas de eje interna  a partir de dicho diagnóstico  se determina que es conveniente hacer la reparación correspondiente, para mantenerlo en buenas condiciones para que pueda circular, se requiere  reparar el vehículo por la cantidad de trabajos que se realizan en el Área Regional y por las distancias que se recorren son muy extensas y es muy difícil realizar el trabajo sin esta unidad.</t>
  </si>
  <si>
    <t>La institución no cuenta con el personal necesario y capacitado en la reparación de este tipo de activos, por lo cual se requiere la contratación de un ente externo. Para el seguimiento del contrato se cuenta con el funcionario Sr. Benito Contreras Blanco,  Operador Móvil   quien  se encargará de supervisar el buen funcionamiento del vehículo.</t>
  </si>
  <si>
    <t>Realizar la reparación de la unidad para que este en condiciones indispensables  para   el uso de  los funcionarios y funcionarias que lo requieren para desplazarse</t>
  </si>
  <si>
    <t>se presentará al taller respectivo para la revisión del vehículo,  para cumplir con este procedimiento el señor Benito Contreras, será el encargado de verificar que los repuesto sean originales, pero no se cuenta con las herramientas  ni el espacio para desarrollar esta gestión.</t>
  </si>
  <si>
    <t>07/03/2022 10:33</t>
  </si>
  <si>
    <t>05/04/2022</t>
  </si>
  <si>
    <t>18/04/2022 08:20</t>
  </si>
  <si>
    <t>Johan Gumbs Kennedy</t>
  </si>
  <si>
    <t>19/04/2022 11:48</t>
  </si>
  <si>
    <t>0062022002900003</t>
  </si>
  <si>
    <t>2022CD-000008-0005300001</t>
  </si>
  <si>
    <t>ALQUILER LOCAL ULDS SIQUIRRES</t>
  </si>
  <si>
    <t>CRC 289862897,48</t>
  </si>
  <si>
    <t>10014200</t>
  </si>
  <si>
    <t>La Unidad Local de Desarrollo Social de Siquirres tuvo una trayectoria de alquileres que no cumplían con criterios óptimos para una adecuada permanencia de usuarios internos y externos, debido a que en el Cantón no contaba con establecimientos disponibles que cumplieran con las normas de salubridad, espacio y distribución mínimos requeridos._x000D_
Para el año 2018, en un edificio totalmente nuevo, se logró la contratación de alquiler para el funcionamiento del servicio que brinda la Unidad Local de Desarrollo, Social de Siquirres el cual tuvo una excelente acogida tanto por parte de las personas funcionarias que en ella se destacan, como de las personas usuarias quienes externan con sus comentarios el gusto de ser atendidos en un lugar agradable a la vista, acogedor y en una ubicación de fácil acceso para todo el público._x000D_
Durante estos años de arrendamiento de ese local, el arrendador ha mostrado interés por mantener el edificio en las mejores condiciones posibles, inclusive está anuente de mantener el precio que actualmente se paga. Cuando se ha requerido de alguna mejora, ya sea mínima como el daño de un tomacorriente o un bombillo, o más amplia como agregar divisiones internas por el aumento de las personas funcionarias de la ULDS, el propietario de forma muy expedita brinda el servicio. Además, de cuenta propia ocasionalmente envía personas para mantenimiento de pintura y otros, a fin de que el local sea adecuado para el buen funcionamiento de la ULDS._x000D_
En observancia general de los edificios que se presentan en el Cantón Central de Siquirres, el IMAS es una de las instituciones que cuenta con un local adecuado a las necesidades institucionales para la atención de las personas de la comunidad mediante el arrendamiento que se encuentra activo actualmente. No se considera oportuno para la continuidad del servicio buscar otro posible edificio que pueda cumplir con las condiciones requeridas para el buen funcionamiento de la ULDS en el servicio a la comunidad._x000D_
_x000D_
Es por ello por lo que la mejor opción en conveniencia y oportunidad para la institución es renovar el contrato de arrendamiento en el local existente donde se encuentra la oficina de la ULDS de Siquirres, ubicado en el Cantón Central de Siquirres.</t>
  </si>
  <si>
    <t>La Licda. Evelyn Vidaurre Ali será la encargada de coordinar con el Área de Proveeduría Institucional para verificar que se cumpla con los requerimientos solicitados.</t>
  </si>
  <si>
    <t>Es indispensable seguir brindando los servicios institucionales ya que es una entidad pública, además no se puede interrumpir los servicios que por Ley le fueron conferidos.</t>
  </si>
  <si>
    <t>El local que actualmente se encuentra en arrendamiento para el funcionamiento de la Unidad Local de Desarrollo Social de Siquirres se encuentra en muy buenas condiciones tanto para las personas funcionarias destacadas en la ULDS, como para las personas usuarias externas. Cumple con los criterios establecidos legalmente para la atención a los servicios con accesibilidad según Ley de Igualdad de Oportunidades para las Personas con Discapacidad, Ley 7600._x000D_
El precio se mantiene de acuerdo con lo señalado por el arrendatario.</t>
  </si>
  <si>
    <t>La persona designada como Administradora de Contrato verificará que se cumplan con los requisitos solicitados previo al inicio del contrato, asimismo realizará las acciones necesarias para el control de la ejecución contractual según lo establecido en la Directriz GG- 1063-2020 Manual de Fiscalización de Contratos Administrativos._x000D_
La persona encargada de Infraestructura Institucional verificará las características arquitectónicas del local y en caso de existir un compromiso de mejoras apoyará a la persona administradora del contrato en la verificación de estas de acuerdo con las condiciones que se indiquen en la oferta del contratista. Lo anterior de conformidad con lo establecido en el PR-ASG-INF-001 PROCEDIMIENTO PARA LA INSPECIÓN DE LOCALES EN USO O PARA ALQUILER, DONDE SE PRESTEN SERVICIOS POR PARTE DEL IMAS._x000D_
De estas inspecciones se emitirá un informe de acuerdo con lo establecido en el procedimiento P-ASG-INF-001 profesional de Salud Ocupacional, quien verificará las condiciones referentes a esta especialidad._x000D_
El    plazo de esta contratación es por un periodo de 5 años con 5 prórrogas facultativas.</t>
  </si>
  <si>
    <t>11/03/2022 15:29</t>
  </si>
  <si>
    <t>16/03/2022</t>
  </si>
  <si>
    <t>18/03/2022 08:23</t>
  </si>
  <si>
    <t>Evelyn Vidaurre Ali</t>
  </si>
  <si>
    <t>0062022002900004</t>
  </si>
  <si>
    <t>2022CD-000013-0005300001</t>
  </si>
  <si>
    <t>ALQUILER LOCAL ULDS TALAMANCA</t>
  </si>
  <si>
    <t>CRC 210180000</t>
  </si>
  <si>
    <t>10014201</t>
  </si>
  <si>
    <t>Actualmente el local que se alquila para la ULDS de Talamanca no cumple con las condiciones adecuadas en espacio, comodidad tanto para el personal como para el público, siendo que desde el año 2019, se recibió una Orden Sanitaria N° HCARS-T-OS-067-2019, donde se indica las condiciones de hacinamiento y otros de acuerdo con el documento que se adjunta. Se inició con la búsqueda de opciones para resolver la situación, ya que el edificio que actualmente se ocupa no es posible ajustarlo a las necesidades atender. Debido a la creciente población del personal asignado a la ULDS, en la actualidad son 19 funcionarios y una persona que brinda el servicio de limpieza, además de no contar con espacio para la atención de público que permita ofrecer condiciones apropiadas. Por lo que se requiere un espacio mayor que permita mejores condiciones laborales y para la atención del público. Debido a lo expuesto la opción viable para atender las deficiencias detectadas. en un plazo razonable es el traslado a un nuevo local, que reúna las condiciones mínimas para albergar las actividades que se desarrollan en las oficinas de la ULDS, para cumplir con lo solicitado por el Ministerio de Salud y contar con un espacio adecuado en hacinamiento y condiciones físicas ambientales. La ULDS de Talamanca se ubica en el distrito de Bratsi en la comunidad Central de Bribrí, donde no existen una variedad de opciones disponibles para arrendamiento. Para determinar cuáles eran las condiciones mínimas para el local de la ULDS, se coordinó con el encargado de Infraestructura Institucional, al cual se le brindó la información necesaria para que realizara un estimado de los espacios necesarios y el área con que debería contar el local. Utilizando esta información como referencia, se efectuó un nuevo recorrido por el Cantón, realizado por la Jefatura Regional, la Jefatura de la UCAR y personal de la Unidad Local especialmente en la cabecera para ubicar locales adecuados, pero al ser Talamanca un Cantón con un desarrollo humano bajo, el desarrollo inmobiliario es escaso. Con este nuevo recorrido, se ubica la opción de un local que se ajusta a los requerimientos de espacio y ubicación. La misma cuenta con los siguientes aspectos positivos: 1. Excelente ubicación frente a las oficinas actuales y buenas condiciones de la Zona. 2. El tamaño del local se adapta a lo indicado por el ARDS. 3. El estado general de la estructura y las instalaciones es muy bueno. 4. La adaptación a oficinas luce sencilla, ya que se trata de un edificio comercial. 5. La configuración de planta libre lo hace muy flexible para acomodar oficinas de trabajo de acuerdo con las necesidades de la institución. Por lo que se hace necesario y urgente iniciar con el proceso de contratación exceptuada, que permita de manera expedita materializar el contrato de arrendamiento al ser la única opción viable, además que representa una disminución en el costo de arrendamiento del local actual en comparación con esta opción que si reú</t>
  </si>
  <si>
    <t>La Licda. Ana Loría Guadamuz, será la encargada de coordinar con el Área de Proveeduría Institucional para verificar que se cumpla con los requerimientos solicitados.</t>
  </si>
  <si>
    <t>SITUACION DE LAS CONDICIONES Y ESTADO ACTUAL DEL LOCAL QUE SE OCUPA. De acuerdo con el Informe del Proceso de Infraestructura F-ASG-INF-01 de visita realizada el 24 de octubre del 2018 el local presenta las siguientes deficiencias:_x000D_
_x000D_
Características Generales del Local:_x000D_
 1-El área interna actual del local (156) no alcanza la mitad del área mínima estimada para cubrir las necesidades de la ULDS (357). Accesibilidad: 1- Las aceras presentan obstáculos para las personas con discapacidad motora. El local cuenta con varios espacios de estacionamiento, pero ninguno está señalado de acuerdo con lo que solicita la ley 7600. _x000D_
_x000D_
2- La rampa que se utiliza para el acceso principal está en mal estado y el resto de los locales no cuentan con rampa para salvar la diferencia de nivel respecto a la acera. _x000D_
_x000D_
3- Solo se cuenta con un servicio sanitario accesible, por lo cual debe ser de uso mixto, lo cual no es lo indicado para locales donde se atiende público constantemente y que debe contar con unidades sanitarias separadas por sexo. Algunas puertas, principalmente las salidas posteriores de los locales 2,3 y 4 no cumplen con los anchos mínimos establecidos en la ley 7600 y los reglamentos de construcción: 1. Además, las puertas principales son de doble hoja, y se tiene habilitada solo una por lo que los anchos de paso tampoco cumplen lo requerido. 2. La cerrajería no cumple con lo indicado en la ley 7600. 3. Las puertas de vidrio observadas no cuentan con el accesorio metálico de protección en su parte inferior. 4. Las puertas de acceso principal a los locales no abren hacia afuera. Área y espacios con que cuenta el Local: 1. Ninguno de los espacios de atención en los locales es apto para una atención privada de las personas beneficiarias, lo anterior de acuerdo con las directrices de la institución, tampoco cumplen con las normas de accesibilidad debido a la falta de espacio. 2. El Área de Archivo que se ubica en el Local 1, no tiene las condiciones de seguridad requeridas para la conservación de los expedientes, ya que no existe una división física con la zona de espera y atención de público, más bien las personas usuarias deben pasar por esta para utilizar el servicio sanitario. 3. Pese a que se cuenta con 4 servicios sanitarios, como se ubican en 4 locales diferentes, todos son de uso general y mixto. 4. En el local 2, al área de archivo es insuficiente para la cantidad de estantes, por lo que se debe utilizar parte del local 1 para este fin, cuando el depósito de documentos debería ser uno solo. En el local 2 el espacio disponible no es adecuado para el mobiliario existente, esta configuración limita los espacios de paso por debajo de los mínimos requeridos5. En el local 3, la cantidad de puestos de trabajo (5) y la configuración de la ubicación del mobiliario, debido a el tipo de trabajo que se realiza en estos, produce que se restrinjan los espacios de paso entre muebles, a dimensiones muy inferiores a las mínimas que se requieren. 6. En el local 3,</t>
  </si>
  <si>
    <t>La Administradora de Contrato verificará que se cumplan con los requisitos solicitados previo al inicio del contrato, asimismo realizará las acciones necesarias para el control de la ejecución contractual según lo establecido en la Directriz GG- 1063-2020 Manual de Fiscalización de Contratos Administrativos._x000D_
La persona encargada de Infraestructura Institucional verificará las características arquitectónicas del local y en caso de existir un compromiso de mejoras apoyará a la persona administradora del contrato en la verificación de estas de acuerdo con las condiciones que se indiquen en la oferta del contratista. Lo anterior de conformidad con lo establecido en el PR-ASG-INF-001 PROCEDIMIENTO PARA LA INSPECIÓN DE LOCALES EN USO O PARA ALQUILER, DONDE SE PRESTEN SERVICIOS POR PARTE DEL IMAS._x000D_
De estas inspecciones se emitirá un informe de acuerdo con lo establecido en el procedimiento P-ASG-INF-001 profesional de Salud Ocupacional, quien verificará las condiciones referentes a esta especialidad._x000D_
El    plazo de esta contratación es por un periodo de 5 años con 5 prórrogas facultativas.</t>
  </si>
  <si>
    <t>11/03/2022 15:52</t>
  </si>
  <si>
    <t>Ana del Carmen Loria Guadamuz</t>
  </si>
  <si>
    <t>ANA DEL CARMEN LORIA GUADAMUZ</t>
  </si>
  <si>
    <t>18/03/2022 13:29</t>
  </si>
  <si>
    <t>0062022002900005</t>
  </si>
  <si>
    <t>2022CD-000016-0005300001</t>
  </si>
  <si>
    <t>REPARACION DEL VEHICULO 261-258</t>
  </si>
  <si>
    <t>CRC 1229046,76</t>
  </si>
  <si>
    <t>10014214</t>
  </si>
  <si>
    <t>De acuerdo con el  reporte de daños número 2022-03635 del  17  de marzo del 2022 correspondiente al vehículo placa 261-258 asignado a Antonio Loney Senior, Operador Móvil de la Unidad Local de Desarrollo Social Siquirres, donde detalla  todo lo relacionado sobre la reparación,  con el visto bueno  de la Unidad de Transportes.  Al vehículo para detallar el daño  que presenta se procedió a bajar la caja de cambios para diagnosticar problemas en marchas que no entraban, se diagnostico y se encontró problema en el roll de empuje que se quebró y rayo el pin de entrada de la caja, además de eso presenta un desgaste considerable en el conjunto de clutch por lo que se recomienda rellenar el pin y cambiar el conjunto de clutch completo y por lo complejo, no es reparable es necesario realizar un pedido especial de  repuestos originales para mantenerlo en buenas condiciones para que pueda circular, se requiere  reparar el vehículo por la cantidad de trabajos que se realizan en el ULDS de Siquirres,  por las distancias que se recorren son muy extensas y es muy difícil realizar el trabajo sin esta unidad.</t>
  </si>
  <si>
    <t>La institución no cuenta con el personal necesario y capacitado en la reparación de este tipo de activos, por lo cual se requiere la contratación de un ente externo. Para el seguimiento del contrato se cuenta con el funcionario Sr. Antonio Loney Senior,  Operador Móvil   quien  se encargará de supervisar el buen funcionamiento del vehículo.</t>
  </si>
  <si>
    <t>Realizar la reparación de la unidad para que esté en condiciones indispensables  para   el uso de  los funcionarios y funcionarias que lo requieren para desplazarse.</t>
  </si>
  <si>
    <t>se presentará al taller respectivo para la revisión del vehículo,  para cumplir con este procedimiento el señor Antonio Loney Senior, será el encargado de verificar que los repuestos sean originales, pero no se cuenta con las herramientas  ni el espacio para desarrollar esta gestión.</t>
  </si>
  <si>
    <t>28/03/2022 14:36</t>
  </si>
  <si>
    <t>18/04/2022 08:18</t>
  </si>
  <si>
    <t>0062022002900006</t>
  </si>
  <si>
    <t>COMPRA E INSTALACION DE AIRES ACONDICIONADOS PARA EL AREA REGIONAL HUETAR CARIBE Y ULDS LIMON</t>
  </si>
  <si>
    <t>CRC 3500000</t>
  </si>
  <si>
    <t>10014225</t>
  </si>
  <si>
    <t>En la actualidad se requiere la sustitución de equipos  de las oficinas de  Jefatura  Regional, la cual recientemente se trasladó de oficina  y  para la ULDS Limón  por daño, los mismos    ya cumplieron   su  vida útil, son equipos con  más de  10 años de funcionamiento, lo que hace que requieran  reparaciones constantes y si se necesitan repuestos en el mercado es difícil conseguirlos porque esos  modelos están  descontinuados y no son amigables con el ambiente. _x000D_
Con estos equipos  se  mejoran las condiciones ambientales, debido a las altas temperaturas que imperan en la región y la  cantidad de personas que se que se atienden provoca, sofocación  de las personas que se atienden  en estos espacios.</t>
  </si>
  <si>
    <t>Los funcionarios destacados en cada una de las  oficinas solicitantes del requerimiento junto con Jefatura de UCAR, serán las encargadas de verificar que los equipos instalados funcionen y que no se produzcan ningún daño a las edificaciones al momento se los trabajos de instalación.</t>
  </si>
  <si>
    <t>Brindar a los Funcionarios y funcionarias de la Oficinas del  AREA REGIONAL DE DESARROLLO SOCIAL HUETAR CARIBE el equipo necesario para  laborar un ambiente adecuado y  agradable para el personal como al público general que requiere los servicios institucionales.</t>
  </si>
  <si>
    <t>El producto brindado tiene que cumplir con las características solicitadas por parte del ARDS Huetar Caribe, la institución  no cuenta con equipos nuevos en disponibilidad,  ni personal capacitado  para  desinstalar e  instalar  los aires acondicionados, por lo que se hace necesario contratar  una empresa con experiencia  y  especializada en la venta e instalación de Aires Acondicionado a fin de  garantizar  que los equipos que se van a adquirir sean los que corresponden.</t>
  </si>
  <si>
    <t>Se cotiza  en el mercado para determinar el valor  del equipo requerido,  existen  variedad de características y especificaciones son similares, por la diversidad   de proveedores que pueden suministrar el producto, sin embargo  los precios son variables y  considerables, por lo que se le  da el  proceso de  apertura a la contratación administrativa para que sean partícipes de las especificaciones que se requieren.</t>
  </si>
  <si>
    <t>01/04/2022 09:09</t>
  </si>
  <si>
    <t>06/05/2022</t>
  </si>
  <si>
    <t>09/05/2022 13:37</t>
  </si>
  <si>
    <t>16/05/2022 08:30</t>
  </si>
  <si>
    <t>92311694</t>
  </si>
  <si>
    <t>0062022002900007</t>
  </si>
  <si>
    <t>2022CD-000029-0005300001</t>
  </si>
  <si>
    <t>ALQUILER LOCAL  OFICINA DE POCOCI</t>
  </si>
  <si>
    <t>CRC 24718750</t>
  </si>
  <si>
    <t>10014254</t>
  </si>
  <si>
    <t>La Unidad Local de Desarrollo Social de Siquirres, tiene dentro de su jurisdicción territorial la atención de la población del Cantón de Pococí. Siendo que ese Cantón, en comparación a los otros de la provincia de Limón, es el que tiene mayor cantidad poblacional según la proyección INEC de población al 2022, con el 33% de los habitantes. Por ello la necesidad de tener un local en el cual se pueda brindar la atención de la diferente oferta programática de la institución directamente en el Cantón, de lo contrario esa gran cantidad de personas se deberían trasladar hasta Siquirres que es la ULDS establecida. Para el año 2018, en un edificio totalmente nuevo, se logró la contratación de alquiler para el funcionamiento en el Cantón de Pococi el cual tuvo una excelente acogida tanto por parte de las personas funcionarias que en ella se destacan, como de las personas usuarias, ya que anteriormente se realizaba alquiler de un edificio más pequeño y diversas necesidades._x000D_
Se consultaron edificios que estaban pronto a estar disponibles para alquiler en_x000D_
el Centro de Guápiles, sin embargo, se observa que son de tamaño muy_x000D_
pequeño o no cuentan con parqueo ni con los espacios mínimos requeridos por_x000D_
la Institución. Es por ello por lo que la mejor opción en conveniencia y_x000D_
oportunidad para la institución es renovar el contrato de arrendamiento en el local_x000D_
existente donde se encuentra la oficina de Pococí, ubicado en el Cantón distrito_x000D_
Central de Guápiles.</t>
  </si>
  <si>
    <t>Es indispensable seguir brindando los servicios institucionales ya que es una entidad pública, además no se puede interrumpir los servicios que por Ley fueron conferidos</t>
  </si>
  <si>
    <t>SITUACION DE LAS CONDICIONES Y ESTADO ACTUAL DEL LOCAL_x000D_
QUE SE OCUPA._x000D_
El local que actualmente se encuentra en arrendamiento para el_x000D_
funcionamiento de la oficina de Pococi se encuentra en buenas condiciones tanto_x000D_
para las personas funcionarias destacadas en la ULDS, como para las personas_x000D_
usuarias externas. Cumple con los criterios establecidos legalmente para la_x000D_
atención a los servicios con accesibilidad según Ley de Igualdad de_x000D_
Oportunidades para las Personas con Discapacidad, Ley 7600._x000D_
Consta de aposentos de diversos tamaños, incluyendo 5 servicios_x000D_
sanitarios, 2 de estos con dimensiones aptas para el uso de personas con_x000D_
discapacidad, un área apta para recepción con zona de espera comunicada con_x000D_
los servicios sanitarios y 2 oficinas privadas de atención, esta área se comunica_x000D_
a través de la recepción con la zona principal de oficinas, la cual cuenta con 2_x000D_
oficinas cerradas. Además, 4 áreas con la ubicación de estaciones de trabajo_x000D_
para 15 puestos, un espacio amplio para ubicar el archivo de unos 55m2,_x000D_
además, cuenta con un espacio adyacente habilitado para funcionar como_x000D_
comedor, en el frente cuenta con 4 espacios de estacionamiento sin cerramiento._x000D_
El precio varió debido a la solicitud de una estructura cerrada para_x000D_
resguardar el vehículo institucional y en el área del patio trasero un cubículo de_x000D_
aproximadamente 22mts2 abierto y techado con aislante térmico y piso de_x000D_
cerámica similar o antideslizante para ampliar el espacio para el comedor. _x000D_
Características Generales del Local:_x000D_
El local arrendado se ajusta a los requerimientos de espacio, accesibilidad y_x000D_
ubicación._x000D_
Entre los principales aspectos positivos se pueden mencionar:_x000D_
1. Excelente ubicación para acceso a todas las personas usuarias. Cerca de_x000D_
paradas de autobús, de bancos estatales, entre otros de importancia._x000D_
2. El acceso al edificio cumple con los lineamientos de la Ley de Igualdad de_x000D_
Oportunidades para las Personas con Discapacidad, acceso con rampas_x000D_
y servicios sanitarios acordes a la normativa._x000D_
3. El tamaño del local ha sido acorde a las necesidades de la ULDS._x000D_
4. El estado general de la estructura y las instalaciones está en muy buenas_x000D_
condiciones._x000D_
5. A nivel general, el estado actual de las condiciones del edificio es muy_x000D_
buenas y han permitido cumplir con la visión del Instituto Mixto de Ayuda_x000D_
Social al brindar el espacio adecuado para la atención de las personas_x000D_
usuarias._x000D_
6. Se está solicitando al arrendador realizar una estructura cerrada a fin de_x000D_
resguardar el vehículo Institucional, y ampliar el espacio del comedor_x000D_
quien está anuente a realizar la gestión.</t>
  </si>
  <si>
    <t>La persona designada como Administradora de Contrato verificará que se_x000D_
cumplan con los requisitos solicitados previo al inicio del contrato, asimismo_x000D_
realizará las acciones necesarias para el control de la ejecución contractual_x000D_
según lo establecido en la Directriz GG- 1063-2020 Manual de Fiscalización de_x000D_
Contratos Administrativos._x000D_
La persona encargada de Infraestructura Institucional verificará las_x000D_
características arquitectónicas del local y en caso de existir un compromiso de_x000D_
mejoras apoyará a la persona administradora del contrato en la verificación de_x000D_
estas de acuerdo con las condiciones que se indiquen en la oferta del contratista._x000D_
Lo anterior de conformidad con lo establecido en el PR-ASG-INF-001_x000D_
PROCEDIMIENTO PARA LA INSPECIÓN DE LOCALES EN USO O PARA_x000D_
ALQUILER, DONDE SE PRESTEN SERVICIOS POR PARTE DEL IMAS._x000D_
De estas inspecciones se emitirá un informe de acuerdo con lo establecido en el_x000D_
procedimiento P-ASG-INF-001 profesional de Salud Ocupacional, quien_x000D_
verificará las condiciones referentes a esta especialidad._x000D_
El plazo de esta contratación es por un periodo de 5 años con 5 prórrogas_x000D_
facultativas.</t>
  </si>
  <si>
    <t>29/04/2022 15:58</t>
  </si>
  <si>
    <t>12/05/2022 08:22</t>
  </si>
  <si>
    <t>13/05/2022 12:14</t>
  </si>
  <si>
    <t>0062022002900008</t>
  </si>
  <si>
    <t>2022CD-000041-0005300001</t>
  </si>
  <si>
    <t>03/05/2022 11:48</t>
  </si>
  <si>
    <t>31/05/2022</t>
  </si>
  <si>
    <t>08/06/2022 08:35</t>
  </si>
  <si>
    <t>09/06/2022 14:13</t>
  </si>
  <si>
    <t>0062022002900009</t>
  </si>
  <si>
    <t>2022CD-000042-0005300001</t>
  </si>
  <si>
    <t>Realizar la reparación de la unidad para que esté en condiciones indispensables  para   el uso de  los funcionarios y funcionarias que lo requieren para desplazarse</t>
  </si>
  <si>
    <t>Se requiere realizar la reparación de la unidad para que esté en condiciones indispensables para   el uso de  los funcionarios y funcionarias para atender los programas que brinda la institución</t>
  </si>
  <si>
    <t>03/05/2022 14:23</t>
  </si>
  <si>
    <t>08/06/2022 08:34</t>
  </si>
  <si>
    <t>09/06/2022 14:17</t>
  </si>
  <si>
    <t>0062022002900011</t>
  </si>
  <si>
    <t>2022CD-000043-0005300001</t>
  </si>
  <si>
    <t>Se presentará al taller respectivo para la revisión del vehículo,  para cumplir con este procedimiento el señor Jeffry Dowman Campbell, será el encargado de verificar que los repuesto sean originales, pero no se cuenta con las herramientas  ni el espacio para desarrollar esta gestión.</t>
  </si>
  <si>
    <t>Todos los repuestos se requieren originales.</t>
  </si>
  <si>
    <t>06/06/2022 15:26</t>
  </si>
  <si>
    <t>10/06/2022 14:24</t>
  </si>
  <si>
    <t>13/06/2022 09:05</t>
  </si>
  <si>
    <t>0062022002900012</t>
  </si>
  <si>
    <t>REPARACION IMPRESORA MULTIFUNCIONAL ULDS LIMON</t>
  </si>
  <si>
    <t>CRC 1378535,53</t>
  </si>
  <si>
    <t>10014353</t>
  </si>
  <si>
    <t>Reparar el equipo para que el mismo tenga la funcionalidad necesaria para las diferentes gestiones en que se requiere.</t>
  </si>
  <si>
    <t>La Licda. Daniela Zúñiga Gayle, Jefatura Ulds Limón,  será la encargada de coordinar para verificar que se cumpla con los requerimientos solicitados en el cartel.</t>
  </si>
  <si>
    <t>Es de suma importancia poder contar con esta impresora para la optimización de las labores diarias y así favorecer la atención de las personas usuarias que se presentan en la oficina  todos los días partiendo del punto de la utilización de los medios electrónicos para la mejora continua. La reparación se debe a la necesidad de poder contar con una impresora que cumpla múltiples funciones para la optimización las funciones diarias de los empleados y que pueda cumplir con la capacidad y la necesidad  según la cantidad de empleados laborando en la oficina que requieren utilizarla.</t>
  </si>
  <si>
    <t>La contratación es para la reparación de la impresora multifuncional y es de suma importancia para funciones en la oficina la ULDS Limón.   Esta contratación cumple con el parámetro establecido por el departamento de Tecnologías de la información, quienes realizaron la valoración respectiva y otorga el visto bueno correspondiente para su reparación</t>
  </si>
  <si>
    <t>El proceso a seguir es la revisión del equipo por parte de la ULDS Limón, del Área Regional Desarrollo Social Huetar Caribe en el momento de su reparación. El mismo debe quedar funcionando y cumplir con las especificaciones  requeridas.</t>
  </si>
  <si>
    <t>10/08/2022 15:00</t>
  </si>
  <si>
    <t>14/11/2022</t>
  </si>
  <si>
    <t>30/09/2022 16:32</t>
  </si>
  <si>
    <t>Daniela Zúñiga Gayle</t>
  </si>
  <si>
    <t>06/10/2022 08:45</t>
  </si>
  <si>
    <t>92047620</t>
  </si>
  <si>
    <t>1.08.07</t>
  </si>
  <si>
    <t>0062022002900013</t>
  </si>
  <si>
    <t>REPARACION DE MULTIFUNCIONAL ULDS TALAMANCA</t>
  </si>
  <si>
    <t>CRC 996453,24</t>
  </si>
  <si>
    <t>10014484</t>
  </si>
  <si>
    <t>Es de suma importancia poder contar con esta impresora para la optimización de las labores diarias y así favorecer la atención de las personas usuarias que se presentan en la oficina  todos los días partiendo del punto de la utilización de los medios electrónicos para la mejora continua, es  urgente reparar el equipo para que el mismo tenga la funcionalidad necesaria para las diferentes gestiones en que se requiere.</t>
  </si>
  <si>
    <t>: La Licda. Ana Loría  Guadamuz , Jefatura Ulds Talamanca,  será la encargada de coordinar para verificar que se cumpla con los requerimientos solicitados en el cartel.</t>
  </si>
  <si>
    <t>La reparación se debe a la necesidad de poder contar con una impresora que cumpla múltiples funciones para la optimización las funciones diarias de los empleados y que pueda cumplir con la capacidad y la necesidad  según la cantidad de empleados laborando en la oficina que requieren utilizarla.</t>
  </si>
  <si>
    <t>: La contratación es para la reparación de la impresora multifuncional y es de suma importancia para funciones en la oficina la ULDS Talamanca.</t>
  </si>
  <si>
    <t>El proceso a seguir es la revisión del equipo por parte de la ULDS Talamanca, del Área Regional Desarrollo Social Huetar Caribe en el momento de su reparación. El mismo debe quedar funcionando y cumplir con las especificaciones  requeridas.</t>
  </si>
  <si>
    <t>30/09/2022 15:23</t>
  </si>
  <si>
    <t>03/10/2022 13:14</t>
  </si>
  <si>
    <t>06/10/2022 08:43</t>
  </si>
  <si>
    <t>0062022003000001</t>
  </si>
  <si>
    <t>2022CD-000004-0005300001</t>
  </si>
  <si>
    <t>“Servicio de mantenimiento preventivo para los aires acondicionados del ARDS Huetar Norte”</t>
  </si>
  <si>
    <t>CRC 2086956</t>
  </si>
  <si>
    <t>10014110</t>
  </si>
  <si>
    <t>EL ARDS Huetar Norte solicita el mantenimiento preventivo de los aires acondicionados de las oficinas, esto debido a que el uso constante de los equipos a las altas temperaturas por las ubicaciones geográficas de cada área de trabajo que actualmente se encuentran instalados provoca que estos equipos deban tener el correcto mantenimiento preventivo para evitar futuros inconvenientes y así evitar afectaciones a los potenciales clientes y personal del IMAS.</t>
  </si>
  <si>
    <t>La institución no cuenta con el personal capacitado, ni los equipos para realizar este tipo de servicio, por lo cual se requiere la contratación de un ente externo._x000D_
La Profesional Merceditas Blanco Calvo será la responsable de: realizar el estudio técnico, verificar las características, requisitos y garantía de los mismos. El Coordinador Rigoberto Abarca se encargará de coordinar con el Adjudicado y verificará que se cumplan con todos los requisitos solicitados para la correcta entrega de los servicios adquiridos</t>
  </si>
  <si>
    <t>La contratación persigue dar mantenimiento cada 4 meses a los equipos que se encuentran en cada área de trabajo y así mantener en correcto funcionamiento los equipos utilizados y así disminuir las altas concentraciones de calor.</t>
  </si>
  <si>
    <t>El IMAS se ve en la necesidad de contratar a una empresa externa que brinde el servicio ya que no cuenta con un departamento que realice el trabajo requerido._x000D_
Cabe destacar que esta adquisición está aprobado por las autoridades competentes y se encuentra en el Plan Anual de Adquisiciones. _x000D_
El servicio brindado tiene que cumplir con las características solicitadas por parte del ARDS Huetar Norte. _x000D_
Además, se debe de realizar una Contratación Directa según lo establecido en la ley de Contratación Administrativa y el Reglamento, de acuerdo con los límites de contratación de la resolución RDC-011-2017 estrato C.</t>
  </si>
  <si>
    <t>El proceso a seguir es la revisión del equipo por parte del Área Regional Desarrollo Social Huetar Norte y que cumpla con las especificaciones solicitadas, se realizarán pruebas para asegurarse que el equipo y servicio brindado quede funcionando al 100% y este cumpla con las especificaciones solicitadas. _x000D_
Velar porque los mantenimientos sean realizados en las fechas estipuladas._x000D_
Reportar cualquier anomalía que se presente en los equipos._x000D_
Coordinar las visitas de los funcionarios de la empresa y los permisos de entradas a terminales aéreas._x000D_
Llevar un control estricto de visitas y trabajos realizados.</t>
  </si>
  <si>
    <t>Para mayor detalle del servicio requerido, favor revisar los documentos que se adjuntan: "TERMINOS DE REFERENCIA MANTENIMIENTO AIRES"_x000D_
_x000D_
Además, cada una de las líneas hace referencia a los BTU  de los Aires Acondicionados y se determinan según se detalla  a continuación:_x000D_
_x000D_
N° LÍNEA       BTU_x000D_
       1             9.000_x000D_
       2             12.000_x000D_
       3             18.000_x000D_
       4             24.000_x000D_
       5             36.000_x000D_
       6             60.000</t>
  </si>
  <si>
    <t>02/02/2022 15:32</t>
  </si>
  <si>
    <t>02/02/2022</t>
  </si>
  <si>
    <t>14/02/2022 12:48</t>
  </si>
  <si>
    <t>Rigoberto Abarca Diaz</t>
  </si>
  <si>
    <t>MERCEDITAS BLANCO CALVO</t>
  </si>
  <si>
    <t>17/02/2022 09:38</t>
  </si>
  <si>
    <t>0062022003000002</t>
  </si>
  <si>
    <t>2022CD-000011-0005300001</t>
  </si>
  <si>
    <t>Servicio de reparación del vehículo marca Nissan Frontier placa 261-231asignado a la Gerencia Huetar Norte</t>
  </si>
  <si>
    <t>CRC 789279,85</t>
  </si>
  <si>
    <t>10014192</t>
  </si>
  <si>
    <t>Mediante el reporte de daños efectuada por el compañero Julio Solano Alvarado quién se_x000D_
desempeña como Operador Móvil, señala que el vehículo está presentando un problema a la_x000D_
hora de realizar la salida, se escucha un sonido como un golpe, se llevo el vehículo a un_x000D_
taller de la Zona para que lo revisaran, también se pudo observar un deterioro total de las_x000D_
fibras delanteras de frenos, por lo que es necesario cambiarlas así como el aceite de_x000D_
transmisión, de transfer y diferencial. Las escobillas de igual forma se encuentran para_x000D_
cambio. A partir de dicha revisión se determina que es conveniente hacer la reparación_x000D_
correspondiente, esto con el fin de evitar un accidente de tránsito y es indispensable que este_x000D_
en óptimas condiciones porque la Gerencia sólo cuentan con 2 vehículos asignados y les_x000D_
corresponde visitar zonas de difícil acceso y no hay buen servicio de bus, por tanto dificulta el_x000D_
trabajo de los compañeros que deben de realizar visitas a beneficiarios así como asistir a_x000D_
reuniones._x000D_
Indicamos, que es esencial, que el vehículo, se encuentre en condiciones adecuadas para el_x000D_
cumplimiento de los objetivos institucionales en la movilización de los funcionarios_x000D_
designados a realizar actividades específicas._x000D_
Asimismo, el Área Regional considera, de suma importancia la reparación de este vehículo,_x000D_
SOLICITUD DE PEDIDO 10014192_x000D_
REPARACIÓN VEHÍCULO 261-231_x000D_
puesto que en la Region, carecemos de más, medios de transporte.</t>
  </si>
  <si>
    <t>La institución no cuenta con el personal necesario y capacitado en la reparación de este tipo de_x000D_
activos, por lo cual se requiere la contratación de un ente externo._x000D_
Para el seguimiento del contrato se cuenta con el funcionario responsable de la contratación,_x000D_
Rigoberto Abarca Díaz MBA, se encargará de supervisar el buen funcionamiento de este_x000D_
vehículo y el operador móvil asignado a este vehículo deberá velar que funcione y reportar_x000D_
cualquier anomalía que se presente.</t>
  </si>
  <si>
    <t>Contar con un vehículo (activo Institucional) que se encuentre en óptimas condiciones y no_x000D_
exponer a los funcionarios de la institución a accidentes de tránsito y que se puedan cumplir_x000D_
con los objetivos institucionales.</t>
  </si>
  <si>
    <t>El IMAS no cuenta con este tipo de servicio, por tanto, es necesario realizar la solicitud a_x000D_
terceros, a su vez, es de gran interés para la Institución, ya que se debe de velar por_x000D_
mantener los equipos institucionales en óptimas condiciones. Esta adquisición, está aprobada_x000D_
por las autoridades competentes y se encuentra en el Presupuesto Administrativo._x000D_
El servicio brindado tiene que cumplir con las características solicitadas por parte del_x000D_
ARDS Huetar Norte._x000D_
Realizamos una Contratación Directa según lo establecido en la ley de Contratación_x000D_
Administrativa y el Reglamento, de acuerdo con los límites de contratación de la resolución_x000D_
RDC-011-2017 estrato C.</t>
  </si>
  <si>
    <t>El vehículo una vez reparado estará a prueba por parte del personal de la Gerencia para_x000D_
determinar que todo funcione de acuerdo a lo esperado</t>
  </si>
  <si>
    <t>SOLICITUD DE CONTRATACIÓN_x000D_
1. Solicitud Institucional: 10014192_x000D_
2. Descripción del Procedimiento: Servicio de reparación del vehículo marca Nissan_x000D_
Frontier placa 261-231asignado a la Gerencia Huetar Norte._x000D_
3. Tipo de Procedimiento: Contratación Directa_x000D_
4. Tipo de Modalidad: Servicios_x000D_
5. Clasificación del Objeto: Servicios_x000D_
6. Justificación de la compra o contratación del bien o servicio:_x000D_
a. Justificación de la procedencia de la contratación_x000D_
Mediante el reporte de daños efectuada por el compañero Julio Solano Alvarado quién se_x000D_
desempeña como Operador Móvil, señala que el vehículo está presentando un problema a la_x000D_
hora de realizar la salida, se escucha un sonido como un golpe, se llevo el vehículo a un_x000D_
taller de la Zona para que lo revisaran, también se pudo observar un deterioro total de las_x000D_
fibras delanteras de frenos, por lo que es necesario cambiarlas así como el aceite de_x000D_
transmisión, de transfer y diferencial. Las escobillas de igual forma se encuentran para_x000D_
cambio. A partir de dicha revisión se determina que es conveniente hacer la reparación_x000D_
correspondiente, esto con el fin de evitar un accidente de tránsito y es indispensable que este_x000D_
en óptimas condiciones porque la Gerencia sólo cuentan con 2 vehículos asignados y les_x000D_
corresponde visitar zonas de difícil acceso y no hay buen servicio de bus, por tanto dificulta el_x000D_
trabajo de los compañeros que deben de realizar visitas a beneficiarios así como asistir a_x000D_
reuniones._x000D_
Indicamos, que es esencial, que el vehículo, se encuentre en condiciones adecuadas para el_x000D_
cumplimiento de los objetivos institucionales en la movilización de los funcionarios_x000D_
designados a realizar actividades específicas._x000D_
Asimismo, el Área Regional considera, de suma importancia la reparación de este vehículo,_x000D_
SOLICITUD DE PEDIDO 10014192_x000D_
REPARACIÓN VEHÍCULO 261-231_x000D_
puesto que en la Region, carecemos de más, medios de transporte._x000D_
b. Respecto a la finalidad pública que se persigue satisfacer con el concurso_x000D_
Contar con un vehículo (activo Institucional) que se encuentre en óptimas condiciones y no_x000D_
exponer a los funcionarios de la institución a accidentes de tránsito y que se puedan cumplir_x000D_
con los objetivos institucionales._x000D_
c. Justificación de la escogencia de la solución técnica para satisfacer la necesidad_x000D_
El IMAS no cuenta con este tipo de servicio, por tanto, es necesario realizar la solicitud a_x000D_
terceros, a su vez, es de gran interés para la Institución, ya que se debe de velar por_x000D_
mantener los equipos institucionales en óptimas condiciones. Esta adquisición, está aprobada_x000D_
por las autoridades competentes y se encuentra en el Presupuesto Administrativo._x000D_
El servicio brindado tiene que cumplir con las características solicitadas por parte del_x000D_
ARDS Huetar Norte._x000D_
Realizamos una Contratación Directa según lo establecido en la ley de Contratación_x000D_
Administrativa y el Reglamento, de acuerdo con los límites de contratación de la resolución_x000D_
RDC-011-2017 estrato C._x000D_
7. Disponibilidad de recurso hum</t>
  </si>
  <si>
    <t>15/03/2022 09:18</t>
  </si>
  <si>
    <t>15/03/2022</t>
  </si>
  <si>
    <t>16/03/2022 13:12</t>
  </si>
  <si>
    <t>18/03/2022 13:24</t>
  </si>
  <si>
    <t>12100100</t>
  </si>
  <si>
    <t>0062022003000003</t>
  </si>
  <si>
    <t>2022CD-000030-0005300001</t>
  </si>
  <si>
    <t>Servicio de reparación del vehículo marca Nissan Frontier placa 261-238 asignado a la ULDS San Carlos</t>
  </si>
  <si>
    <t>CRC 1678541,29</t>
  </si>
  <si>
    <t>10014288</t>
  </si>
  <si>
    <t>Mediante el reporte de daños efectuada por el compañero Alejandro Redondo Leiva quién se desempeña como Encuestador, señala que el vehículo está presentando varios problemas, por lo que se llevó a un taller de la Zona para que lo revisaran, en el diagnóstico realizado se determina que tiene problemas con los frenos delanteros, sus calipers tienen los 4 émbolos picados por lo que se recomienda sustituir, ya que es importante contar con este sistema en óptimas condiciones, el porta rol de la barra se encuentra destruido, los soportes de la caja están en muy mal estado, una de la cruz de la barras  se encuentra en muy mal estado, la bota derecha interna esta ya reventada, en la parte de la carrocería la batea se encuentra desajustada por lo que se mueve mucho y esto provoca un ruido excesivo, por lo que se recomienda realizar un ajuste total de carrocería, como tapa de motor, resoque de suspensión y ajuste de batea y a su vez de la compuerta de la batea. Además el vehículo no tiene antena por lo que se recomienda instalarle dicho accesorio, el asiento del conductor se encuentra con una abertura igual el forro del asiento,  por lo que es mejor reparar de una sola vez antes de que asiento se deteriore mas, se recomienda el cambio del aceite de dirección, el bombillo derecho de freno se encuentra quemado, al igual que el bombillo de la cabina, de igual forma se requiere realizarle un mantenimiento al aire._x000D_
_x000D_
A partir de dicha revisión se determina que es conveniente hacer la reparación correspondiente, esto con el fin de evitar un accidente de tránsito y es indispensable que este en óptimas condiciones porque la ULDS sólo cuentan con 2 vehículos asignados y les corresponde visitar zonas de difícil acceso y no hay buen servicio de bus, por tanto dificulta el trabajo de los compañeros que deben de realizar visitas a beneficiarios así como asistir a reuniones. _x000D_
_x000D_
Es importante indicar que es esencial que dicho vehículo se encuentre en condiciones adecuadas para el cumplimiento de los objetivos institucionales en la movilización de los funcionarios designados a realizar actividades específicas._x000D_
_x000D_
Asimismo, el Área Regional considera de suma importancia la reparación de este vehículo, puesto que carecen de más medios de transporte.</t>
  </si>
  <si>
    <t>La institución no cuenta con el personal necesario y capacitado en la reparación de este tipo de activos, por lo cual se requiere la contratación de un ente externo._x000D_
Para el seguimiento del contrato se cuenta con el funcionario responsable de la contratación, Rigoberto Abarca Díaz MBA, se encargará de supervisar el buen funcionamiento de este vehículo y el funcionario asignado a este vehículo deberá velar que funcione y reportar cualquier anomalía que se presente.</t>
  </si>
  <si>
    <t>Contar con un vehículo (activo Institucional) que se encuentre en óptimas condiciones y no exponer a los funcionarios de la institución a accidentes de tránsito y que se puedan cumplir con los objetivos institucionales.</t>
  </si>
  <si>
    <t>El IMAS no cuenta con este tipo de servicio, por tanto, es necesario realizar la solicitud a terceros, a su vez es de gran interés para la Institución, ya que se debe de velar por mantener los equipos institucionales en óptimas condiciones. Cabe destacar que esta adquisición está aprobada por las autoridades competentes y se encuentra en el Presupuesto Administrativo.  _x000D_
El servicio brindado tiene que cumplir con las características solicitadas por parte del ARDS Huetar Norte.  _x000D_
Además, se debe de realizar una Contratación Directa según lo establecido en la ley de Contratación Administrativa y el Reglamento, de acuerdo con los límites de contratación de la resolución RDC-011-2017 estrato C.</t>
  </si>
  <si>
    <t>El vehículo una vez reparado estará a prueba por parte del personal de la ULDS San Carlos para determinar que todo funcione de acuerdo a lo esperado.</t>
  </si>
  <si>
    <t>SOLICITUD DE CONTRATACIÓN_x000D_
_x000D_
1.	Solicitud Institucional: 10014288_x000D_
_x000D_
2.	Descripción del Procedimiento: Servicio de reparación del vehículo marca Nissan Frontier placa 261-238 asignado a la ULDS San Carlos._x000D_
_x000D_
3.	Tipo de Procedimiento: Contratación Directa_x000D_
_x000D_
4.	Tipo de Modalidad: Servicios_x000D_
_x000D_
5.	Clasificación del Objeto: Servicios_x000D_
_x000D_
6.	Justificación de la compra o contratación del bien o servicio:_x000D_
_x000D_
a.	Justificación de la procedencia de la contratación_x000D_
Mediante el reporte de daños efectuada por el compañero Alejandro Redondo Leiva quién se desempeña como Encuestador, señala que el vehículo está presentando varios problemas, por lo que se llevó a un taller de la Zona para que lo revisaran, en el diagnóstico realizado se determina que tiene problemas con los frenos delanteros, sus calipers tienen los 4 émbolos picados por lo que se recomienda sustituir, ya que es importante contar con este sistema en óptimas condiciones, el porta rol de la barra se encuentra destruido, los soportes de la caja están en muy mal estado, una de la cruz de la barras  se encuentra en muy mal estado, la bota derecha interna esta ya reventada, en la parte de la carrocería la batea se encuentra desajustada por lo que se mueve mucho y esto provoca un ruido excesivo, por lo que se recomienda realizar un ajuste total de carrocería, como tapa de motor, resoque de suspensión y ajuste de batea y a su vez de la compuerta de la batea. Además el vehículo no tiene antena por lo que se recomienda instalarle dicho accesorio, el asiento del conductor se encuentra con una abertura igual el forro del asiento,  por lo que es mejor reparar de una sola vez antes de que asiento se deteriore mas, se recomienda el cambio del aceite de dirección, el bombillo derecho de freno se encuentra quemado, al igual que el bombillo de la cabina, de igual forma se requiere realizarle un mantenimiento al aire._x000D_
_x000D_
A partir de dicha revisión se determina que es conveniente hacer la reparación correspondiente, esto con el fin de evitar un accidente de tránsito y es indispensable que este en óptimas condiciones porque la ULDS sólo cuentan con 2 vehículos asignados y les corresponde visitar zonas de difícil acceso y no hay buen servicio de bus, por tanto dificulta el trabajo de los compañeros que deben de realizar visitas a beneficiarios así como asistir a reuniones. _x000D_
_x000D_
Es importante indicar que es esencial que dicho vehículo se encuentre en condiciones adecuadas para el cumplimiento de los objetivos institucionales en la movilización de los funcionarios designados a realizar actividades específicas._x000D_
_x000D_
Asimismo, el Área Regional considera de suma importancia la reparación de este vehículo, puesto que carecen de más medios de transporte._x000D_
b.	Respecto a la finalidad pública que se persigue satisfacer con el concurso_x000D_
Contar con un vehículo (activo Institucional) que se encuentre en óptimas condiciones y no exponer a los funcionarios de la institución a accidentes de tránsito y que se puedan cumplir con los obj</t>
  </si>
  <si>
    <t>11/05/2022 13:54</t>
  </si>
  <si>
    <t>11/05/2022</t>
  </si>
  <si>
    <t>18/05/2022 09:40</t>
  </si>
  <si>
    <t>19/05/2022 08:02</t>
  </si>
  <si>
    <t>12100200</t>
  </si>
  <si>
    <t>0062022003000004</t>
  </si>
  <si>
    <t>2022CD-000060-0005300001</t>
  </si>
  <si>
    <t>“Servicio de Confección e Instalación de Persianas Arrollables para la ULDS de Los Chiles”</t>
  </si>
  <si>
    <t>CRC 1158269</t>
  </si>
  <si>
    <t>10014252</t>
  </si>
  <si>
    <t>El Área Regional de Desarrollo Social de la Huetar Norte solicita la compra de persianas arrollables para las ventanas la ULDS Los Chiles y la UIPER, debido a que dicho inmueble no cuenta con ningún tipo de protección que permita regular la entrada de iluminación por las ventanas, lo que hace que la luz del sol entre de manera directa tanto en horas de la mañana, como en horas de la tarde, por lo que se hace necesario en acatamiento  a la unidad de Salud Ocupacional, la compra de persianas con el fin de ofrecer protección antideslumbrante y térmica, a los funcionarios y usuarios que usan estas áreas._x000D_
_x000D_
La instalación de persianas permitirá controlar los cambios en el ambiente, el calor, iluminación así como reducir el ingreso de polvo y con ello disminuir las alergias en las personas funcionarias y usuarias, así como lograr un mejor ambiente laboral tanto para los clientes interno y externos. Asimismo, el Área Regional considera de suma importancia la adquisición de las mismas.</t>
  </si>
  <si>
    <t>La institución no cuenta con el personal necesario y capacitado en la confección e instalación de las persianas, por lo cual se requiere la contratación de un ente externo._x000D_
Para el seguimiento del contrato se cuenta con el funcionario responsable de la contratación, Rigoberto Abarca Díaz MBA, se encargará de supervisar la instalación de las mismas y los funcionarios de la ULDS Los Chiles y la UIPER deberá velar que funcione y reportar cualquier anomalía que se presente.</t>
  </si>
  <si>
    <t>La finalidad es que los funcionarios y beneficiarios de la ULDS Los Chiles y la UIPER tengan las condiciones necesarias para crear un ambiente agradable y no tenga afectaciones de salud.</t>
  </si>
  <si>
    <t>El IMAS no cuenta con este tipo de servicio, por tanto, es necesario realizar la solicitud a terceros, a su vez es de gran interés para la Institución, ya que se debe de velar por la salud de los funcionarios y beneficiarios. Cabe destacar que esta adquisición está aprobada por las autoridades competentes y se encuentra en el Presupuesto Administrativo.  _x000D_
El servicio brindado tiene que cumplir con las características solicitadas por parte del ARDS Huetar Norte.  _x000D_
Además, se debe de realizar una Contratación Directa según lo establecido en la ley de Contratación Administrativa y el Reglamento, de acuerdo con los límites de contratación de la resolución RDC-011-2017 estrato C.</t>
  </si>
  <si>
    <t>Instaladas las persianas se estará a prueba por parte del personal de la ULDS Los Chiles y la UIPER para determinar que todo funcione de acuerdo a lo esperado</t>
  </si>
  <si>
    <t>SOLICITUD DE CONTRATACIÓN_x000D_
_x000D_
1.	Solicitud Institucional: 10014252_x000D_
_x000D_
2.	Descripción del Procedimiento: “Servicio de Confección e Instalación de Persianas Arrollables para la ULDS de Los Chiles y la UIPER”_x000D_
_x000D_
3.	Tipo de Procedimiento: Contratación Directa_x000D_
_x000D_
4.	Tipo de Modalidad: Servicios_x000D_
_x000D_
5.	Clasificación del Objeto: Servicios_x000D_
_x000D_
6.	Justificación de la compra o contratación del bien o servicio:_x000D_
_x000D_
a.	Justificación de la procedencia de la contratación_x000D_
_x000D_
El Área Regional de Desarrollo Social de la Huetar Norte solicita la compra de persianas arrollables para las ventanas la ULDS Los Chiles y la UIPER, debido a que dicho inmueble no cuenta con ningún tipo de protección que permita regular la entrada de iluminación por las ventanas, lo que hace que la luz del sol entre de manera directa tanto en horas de la mañana, como en horas de la tarde, por lo que se hace necesario en acatamiento  a la unidad de Salud Ocupacional, la compra de persianas con el fin de ofrecer protección antideslumbrante y térmica, a los funcionarios y usuarios que usan estas áreas._x000D_
_x000D_
La instalación de persianas permitirá controlar los cambios en el ambiente, el calor, iluminación así como reducir el ingreso de polvo y con ello disminuir las alergias en las personas funcionarias y usuarias, así como lograr un mejor ambiente laboral tanto para los clientes interno y externos. Asimismo, el Área Regional considera de suma importancia la adquisición de las mismas._x000D_
_x000D_
_x000D_
_x000D_
_x000D_
_x000D_
b.	Respecto a la finalidad pública que se persigue satisfacer con el concurso_x000D_
_x000D_
La finalidad es que los funcionarios y beneficiarios de la ULDS Los Chiles y la UIPER tengan las condiciones necesarias para crear un ambiente agradable y no tenga afectaciones de salud._x000D_
_x000D_
c.	 Justificación de la escogencia de la solución técnica para satisfacer la necesidad_x000D_
_x000D_
El IMAS no cuenta con este tipo de servicio, por tanto, es necesario realizar la solicitud a terceros, a su vez es de gran interés para la Institución, ya que se debe de velar por la salud de los funcionarios y beneficiarios. Cabe destacar que esta adquisición está aprobada por las autoridades competentes y se encuentra en el Presupuesto Administrativo.  _x000D_
El servicio brindado tiene que cumplir con las características solicitadas por parte del ARDS Huetar Norte.  _x000D_
Además, se debe de realizar una Contratación Directa según lo establecido en la ley de Contratación Administrativa y el Reglamento, de acuerdo con los límites de contratación de la resolución RDC-011-2017 estrato C. _x000D_
_x000D_
7.	Disponibilidad de recurso humano e infraestructura administrativa _x000D_
La institución no cuenta con el personal necesario y capacitado en la confección e instalación de las persianas, por lo cual se requiere la contratación de un ente externo._x000D_
Para el seguimiento del contrato se cuenta con el funcionario responsable de la contratación, Rigoberto Abarca Díaz MBA, se encargará de supervisar la instalación de las mismas y los funcionarios de la ULDS Los Chiles y la UIPER deberá ve</t>
  </si>
  <si>
    <t>27/05/2022 10:32</t>
  </si>
  <si>
    <t>06/07/2022 08:01</t>
  </si>
  <si>
    <t>06/07/2022 13:23</t>
  </si>
  <si>
    <t>72153604</t>
  </si>
  <si>
    <t>92040404</t>
  </si>
  <si>
    <t>12100300</t>
  </si>
  <si>
    <t>0062022003000005</t>
  </si>
  <si>
    <t>2022CD-000044-0005300001</t>
  </si>
  <si>
    <t>Servicio de reparación del vehículo marca Nissan Frontier placa 261-275 asignado a la UCAR.</t>
  </si>
  <si>
    <t>CRC 1054696</t>
  </si>
  <si>
    <t>10014318</t>
  </si>
  <si>
    <t>Mediante el reporte de daños efectuada por el compañero Edwin Salas Murillo quién se desempeña como Técnico Administrativo, señala que el vehículo está presentando varios problemas, por lo que se llevó a un taller de la Zona para que lo revisaran, en el diagnóstico realizado se determina que hay que cambiar dos compensadores traseros, ya que tienen fuga y se siente el golpe cuando el vehículo se encuentra en movimiento, las zapatas de los frenos traseros se encuentran para cambio, las dos bombas auxiliares de frenos presentan una importante fuga de liquido por lo que se recomienda cambiar lo más pronto posible en relación a esto también se recomienda rectificar los tambores, el arrancador presenta un extraño sonido por lo que en taller nos recomiendan bajar para desarmar y hacerle un respectivo mantenimiento, además tiene un deterioro en los topes de dirección, los hules de la barra estabilizadora delanteros, las monturas de las barras estabilizadoras y los bushings traseros de hojas de resorte._x000D_
_x000D_
A partir de dicha revisión se determina que es conveniente hacer la reparación correspondiente, esto con el fin de evitar un accidente de tránsito y es indispensable que este en óptimas condiciones porque la UCAR sólo cuenta con este vehículo asignado y les corresponde visitar zonas de difícil acceso y no hay buen servicio de bus, por tanto dificulta el trabajo de los compañeros que deben de realizar visitas que corresponden así como asistir a reuniones. _x000D_
Es importante indicar que es esencial que dicho vehículo se encuentre en condiciones adecuadas para el cumplimiento de los objetivos institucionales en la movilización de los funcionarios designados a realizar actividades específicas._x000D_
_x000D_
Asimismo, el Área Regional considera de suma importancia la reparación de este vehículo, puesto que carecen de más medios de transporte.</t>
  </si>
  <si>
    <t>El vehículo una vez reparado estará a prueba por parte del personal de la UCAR para determinar que todo funcione de acuerdo a lo esperado.</t>
  </si>
  <si>
    <t>SOLICITUD DE CONTRATACIÓN_x000D_
_x000D_
1.	Solicitud Institucional: 10014318_x000D_
_x000D_
2.	Descripción del Procedimiento: Servicio de reparación del vehículo marca Nissan Frontier placa 261-275 asignado a la UCAR._x000D_
_x000D_
3.	Tipo de Procedimiento: Contratación Directa_x000D_
_x000D_
4.	Tipo de Modalidad: Servicios_x000D_
_x000D_
5.	Clasificación del Objeto: Servicios_x000D_
6.	Justificación de la compra o contratación del bien o servicio:_x000D_
_x000D_
a.	Justificación de la procedencia de la contratación_x000D_
Mediante el reporte de daños efectuada por el compañero Edwin Salas Murillo quién se desempeña como Técnico Administrativo, señala que el vehículo está presentando varios problemas, por lo que se llevó a un taller de la Zona para que lo revisaran, en el diagnóstico realizado se determina que hay que cambiar dos compensadores traseros, ya que tienen fuga y se siente el golpe cuando el vehículo se encuentra en movimiento, las zapatas de los frenos traseros se encuentran para cambio, las dos bombas auxiliares de frenos presentan una importante fuga de liquido por lo que se recomienda cambiar lo más pronto posible en relación a esto también se recomienda rectificar los tambores, el arrancador presenta un extraño sonido por lo que en taller nos recomiendan bajar para desarmar y hacerle un respectivo mantenimiento, además tiene un deterioro en los topes de dirección, los hules de la barra estabilizadora delanteros, las monturas de las barras estabilizadoras y los bushings traseros de hojas de resorte._x000D_
_x000D_
A partir de dicha revisión se determina que es conveniente hacer la reparación correspondiente, esto con el fin de evitar un accidente de tránsito y es indispensable que este en óptimas condiciones porque la UCAR sólo cuenta con este vehículo asignado y les corresponde visitar zonas de difícil acceso y no hay buen servicio de bus, por tanto dificulta el trabajo de los compañeros que deben de realizar visitas que corresponden así como asistir a reuniones. _x000D_
Es importante indicar que es esencial que dicho vehículo se encuentre en condiciones adecuadas para el cumplimiento de los objetivos institucionales en la movilización de los funcionarios designados a realizar actividades específicas._x000D_
_x000D_
Asimismo, el Área Regional considera de suma importancia la reparación de este vehículo, puesto que carecen de más medios de transporte._x000D_
b.	Respecto a la finalidad pública que se persigue satisfacer con el concurso_x000D_
Contar con un vehículo (activo Institucional) que se encuentre en óptimas condiciones y no exponer a los funcionarios de la institución a accidentes de tránsito y que se puedan cumplir con los objetivos institucionales. _x000D_
_x000D_
c.	Justificación de la escogencia de la solución técnica para satisfacer la necesidad_x000D_
El IMAS no cuenta con este tipo de servicio, por tanto, es necesario realizar la solicitud a terceros, a su vez es de gran interés para la Institución, ya que se debe de velar por mantener los equipos institucionales en óptimas condiciones. Cabe destacar que esta adquisición está aprobada por las autoridades co</t>
  </si>
  <si>
    <t>06/06/2022 13:49</t>
  </si>
  <si>
    <t>08/06/2022 08:05</t>
  </si>
  <si>
    <t>09/06/2022 14:18</t>
  </si>
  <si>
    <t>12100700</t>
  </si>
  <si>
    <t>0062022003000006</t>
  </si>
  <si>
    <t>2022CD-000068-0005300001</t>
  </si>
  <si>
    <t>Servicio de reparación del vehículo marca Toyota Hilux placa 261-313 asignado a la ULDS Guatuso.</t>
  </si>
  <si>
    <t>CRC 1427611,31</t>
  </si>
  <si>
    <t>10014379</t>
  </si>
  <si>
    <t>Mediante el reporte de daños efectuado por la compañera Sofía Bolaños Rivas quién se desempeña como Coordinadora de la ULDS de Guatuso, señala que el vehículo está presentando varios problemas, por lo que se llevó a un taller de la Zona para que lo revisaran, en el diagnóstico realizado se determina que tiene problemas con  lo que son frenos es donde vehículo se encuentra más afectado (2 Discos delanteros y rectificación de tambores de freno, cambio de zapatas, cambio de pastillas delanteras, seguros fibras discos, bombas auxiliares de freno), este vehículo se vio muy afectado producto de la inundación que hubo en Guatuso, también recomiendan el cambio de la faja del alternador, el filtro de Diesel, el filtro del AC, la limpieza de inyectores, el kit de flushing de dirección hidráulica, alineamiento y balanceo de las llantas. _x000D_
A partir de dicha revisión se determina que es conveniente hacer la reparación correspondiente, esto con el fin de evitar un accidente de tránsito y es indispensable que este en óptimas condiciones porque la ULDS sólo cuenta con 1 vehículo asignado y les corresponde visitar zonas de difícil acceso y no hay buen servicio de bus, por tanto dificulta el trabajo de los compañeros que deben de realizar visitas a beneficiarios así como asistir a reuniones. _x000D_
_x000D_
_x000D_
_x000D_
Es importante indicar que es esencial que dicho vehículo se encuentre en condiciones adecuadas para el cumplimiento de los objetivos institucionales en la movilización de los funcionarios designados a realizar actividades específicas._x000D_
_x000D_
Asimismo, el Área Regional considera de suma importancia la reparación de este vehículo, puesto que carecen de más medios de transporte.</t>
  </si>
  <si>
    <t>El vehículo una vez reparado estará a prueba por parte del personal de la ULDS Guatuso para determinar que todo funcione de acuerdo a lo esperado.</t>
  </si>
  <si>
    <t>SOLICITUD DE CONTRATACIÓN_x000D_
_x000D_
1.	Solicitud Institucional: 10014379_x000D_
_x000D_
2.	Descripción del Procedimiento: Servicio de reparación del vehículo marca Toyota Hilux placa 261-313 asignado a la ULDS Guatuso._x000D_
_x000D_
3.	Tipo de Procedimiento: Contratación Directa_x000D_
_x000D_
4.	Tipo de Modalidad: Servicios_x000D_
_x000D_
5.	Clasificación del Objeto: Servicios_x000D_
_x000D_
6.	Justificación de la compra o contratación del bien o servicio:_x000D_
_x000D_
a.	Justificación de la procedencia de la contratación_x000D_
Mediante el reporte de daños efectuado por la compañera Sofía Bolaños Rivas quién se desempeña como Coordinadora de la ULDS de Guatuso, señala que el vehículo está presentando varios problemas, por lo que se llevó a un taller de la Zona para que lo revisaran, en el diagnóstico realizado se determina que tiene problemas con  lo que son frenos es donde vehículo se encuentra más afectado (2 Discos delanteros y rectificación de tambores de freno, cambio de zapatas, cambio de pastillas delanteras, seguros fibras discos, bombas auxiliares de freno), este vehículo se vio muy afectado producto de la inundación que hubo en Guatuso, también recomiendan el cambio de la faja del alternador, el filtro de Diesel, el filtro del AC, la limpieza de inyectores, el kit de flushing de dirección hidráulica, alineamiento y balanceo de las llantas. _x000D_
A partir de dicha revisión se determina que es conveniente hacer la reparación correspondiente, esto con el fin de evitar un accidente de tránsito y es indispensable que este en óptimas condiciones porque la ULDS sólo cuenta con 1 vehículo asignado y les corresponde visitar zonas de difícil acceso y no hay buen servicio de bus, por tanto dificulta el trabajo de los compañeros que deben de realizar visitas a beneficiarios así como asistir a reuniones. _x000D_
_x000D_
_x000D_
_x000D_
Es importante indicar que es esencial que dicho vehículo se encuentre en condiciones adecuadas para el cumplimiento de los objetivos institucionales en la movilización de los funcionarios designados a realizar actividades específicas._x000D_
_x000D_
Asimismo, el Área Regional considera de suma importancia la reparación de este vehículo, puesto que carecen de más medios de transporte._x000D_
b.	Respecto a la finalidad pública que se persigue satisfacer con el concurso_x000D_
Contar con un vehículo (activo Institucional) que se encuentre en óptimas condiciones y no exponer a los funcionarios de la institución a accidentes de tránsito y que se puedan cumplir con los objetivos institucionales. _x000D_
_x000D_
c.	Justificación de la escogencia de la solución técnica para satisfacer la necesidad_x000D_
El IMAS no cuenta con este tipo de servicio, por tanto, es necesario realizar la solicitud a terceros, a su vez es de gran interés para la Institución, ya que se debe de velar por mantener los equipos institucionales en óptimas condiciones. Cabe destacar que esta adquisición está aprobada por las autoridades competentes y se encuentra en el Presupuesto Administrativo.  _x000D_
El servicio brindado tiene que cumplir con las características solicitadas por parte del ARDS Huetar No</t>
  </si>
  <si>
    <t>29/07/2022 13:25</t>
  </si>
  <si>
    <t>08/08/2022 10:46</t>
  </si>
  <si>
    <t>María Josette Rodríguez Villegas</t>
  </si>
  <si>
    <t>11/08/2022 09:52</t>
  </si>
  <si>
    <t>12100400</t>
  </si>
  <si>
    <t>0062022003000007</t>
  </si>
  <si>
    <t>2022CD-000077-0005300001</t>
  </si>
  <si>
    <t>Servicio de reparación del vehículo marca Nissan Frontier placa 261-225asignado a la ULDS Los Chiles.</t>
  </si>
  <si>
    <t>CRC 1219609,12</t>
  </si>
  <si>
    <t>10014399</t>
  </si>
  <si>
    <t>Mediante el reporte de daños efectuada por lacompañera Eyleen Vargas Rodríguez quién se desempeña como asistente administrativa, señala que el vehículo está presentando varios problemas, por lo que se llevó a un taller de la Zona para que lo revisaran, en el diagnóstico realizado se determina que tiene desgasteen sus rotulas de suspensión, las dos inferiores y los dos superiores, además, de los bushings del brazo auxiliar los cuales se encuentran en muy mal estado.  En esa misma revisión nos detallan que uno de los compensadores traseros (el lado derecho) se encuentra con una fuga de aceite por lo que se recomienda cambiar, de igual forma cambiar el izquierdo. El aire acondicionado tiene un problema el cual es los cambios de velocidad no le funcionan por lo que vehículo se puede decir que congela dentro de la cabina, además hay problemas con la tarjeta de los cambios de velocidad, de igual manera se recomienda realizar mantenimiento total de aire acondicionado ya que a esta unidad nunca se le ha realizado dicho mantenimiento. Los hules de los balancines delanteros y traseros de igual manera se encuentran para cambio._x000D_
_x000D_
_x000D_
A partir de dicha revisión se determina que es conveniente hacer la reparación correspondiente, esto con el fin de evitar un accidente de tránsito y es indispensable que este en óptimas condiciones porque la ULDSsólo cuentan con 2 vehículos asignados y les corresponde visitar zonas de difícil acceso y no hay buen servicio de bus, por tanto dificulta el trabajo de los compañeros que deben de realizar visitas a beneficiarios así como asistir a reuniones. _x000D_
_x000D_
Es importante indicar que es esencial que dicho vehículo se encuentre en condiciones adecuadas para el cumplimiento de los objetivos institucionales en la movilización de los funcionarios designados a realizar actividades específicas._x000D_
_x000D_
Asimismo, el Área Regional considera de suma importancia la reparación de este vehículo, puesto que carecen de más medios de transporte.</t>
  </si>
  <si>
    <t>El vehículo una vez reparado estará a prueba por parte del personal de la ULDS Los Chiles para determinar que todo funcione de acuerdo a lo esperado.</t>
  </si>
  <si>
    <t xml:space="preserve">SOLICITUD DE CONTRATACIÓN_x000D_
_x000D_
1.	Solicitud Institucional: 10014399_x000D_
_x000D_
2.	Descripción del Procedimiento:Servicio de reparación del vehículo marca Nissan Frontier placa 261-225asignado a la ULDS Los Chiles._x000D_
_x000D_
3.	Tipo de Procedimiento:Contratación Directa_x000D_
_x000D_
4.	Tipo de Modalidad: Servicios_x000D_
_x000D_
5.	Clasificación del Objeto: Servicios_x000D_
_x000D_
6.	Justificación de la compra o contratación del bien o servicio:_x000D_
_x000D_
a.	Justificación de la procedencia de la contratación_x000D_
Mediante el reporte de daños efectuada por lacompañera Eyleen Vargas Rodríguez quién se desempeña como asistente administrativa, señala que el vehículo está presentando varios problemas, por lo que se llevó a un taller de la Zona para que lo revisaran, en el diagnóstico realizado se determina que tiene desgasteen sus rotulas de suspensión, las dos inferiores y los dos superiores, además, de los bushings del brazo auxiliar los cuales se encuentran en muy mal estado.  En esa misma revisión nos detallan que uno de los compensadores traseros (el lado derecho) se encuentra con una fuga de aceite por lo que se recomienda cambiar, de igual forma cambiar el izquierdo. El aire acondicionado tiene un problema el cual es los cambios de velocidad no le funcionan por lo que vehículo se puede decir que congela dentro de la cabina, además hay problemas con la tarjeta de los cambios de velocidad, de igual manera se recomienda realizar mantenimiento total de aire acondicionado ya que a esta unidad nunca se le ha realizado dicho mantenimiento. Los hules de los balancines delanteros y traseros de igual manera se encuentran para cambio._x000D_
_x000D_
_x000D_
A partir de dicha revisión se determina que es conveniente hacer la reparación correspondiente, esto con el fin de evitar un accidente de tránsito y es indispensable que este en óptimas condiciones porque la ULDSsólo cuentan con 2 vehículos asignados y les corresponde visitar zonas de difícil acceso y no hay buen servicio de bus, por tanto dificulta el trabajo de los compañeros que deben de realizar visitas a beneficiarios así como asistir a reuniones. _x000D_
_x000D_
Es importante indicar que es esencial que dicho vehículo se encuentre en condiciones adecuadas para el cumplimiento de los objetivos institucionales en la movilización de los funcionarios designados a realizar actividades específicas._x000D_
_x000D_
Asimismo, el Área Regional considera de suma importancia la reparación de este vehículo, puesto que carecen de más medios de transporte._x000D_
b.	Respecto a la finalidad pública que se persigue satisfacer con el concurso_x000D_
Contar con un vehículo (activo Institucional) que se encuentre en óptimas condiciones y no exponer a los funcionarios de la institución a accidentes de tránsito y que se puedan cumplir con los objetivos institucionales. _x000D_
_x000D_
c.	Justificación de la escogencia de la solución técnica para satisfacer la necesidad_x000D_
El IMAS no cuenta con este tipo de servicio, por tanto, es necesario realizar la solicitud a terceros, a su vez es de gran interés para la Institución, ya que se debe de velar </t>
  </si>
  <si>
    <t>16/08/2022 09:19</t>
  </si>
  <si>
    <t>16/08/2022</t>
  </si>
  <si>
    <t>23/08/2022 15:51</t>
  </si>
  <si>
    <t>Edwin Francisco Salas Murillo</t>
  </si>
  <si>
    <t>26/08/2022 13:26</t>
  </si>
  <si>
    <t>0062022003000008</t>
  </si>
  <si>
    <t>2022CD-000085-0005300001</t>
  </si>
  <si>
    <t>Servicio de reparación del vehículo marca Toyota Hilux placa 261-289 asignado a la ULDS Los Chiles.</t>
  </si>
  <si>
    <t>CRC 1226210,6</t>
  </si>
  <si>
    <t>10014445</t>
  </si>
  <si>
    <t>Mediante el reporte de daños efectuado por la compañera Eyleen Vargas Rodríguez quién se desempeña como asistente administrativa, señala que el vehículo está presentando un fuerte golpe en su dirección, por lo que se llevó a un taller de la Zona para que lo revisaran, en el diagnóstico realizado se determina que tiene las dos ejes de tracción delanteros con un desgaste bastante grande, la cual es la que provoca el fuerte golpe en la dirección._x000D_
_x000D_
A partir de dicha revisión se determina que es conveniente hacer la reparación correspondiente, esto con el fin de evitar un accidente de tránsito y es indispensable que este en óptimas condiciones porque la ULDS sólo cuentan con 2 vehículos asignados y les corresponde visitar zonas de difícil acceso y no hay buen servicio de bus, por tanto dificulta el trabajo de los compañeros que deben de realizar visitas a beneficiarios así como asistir a reuniones. _x000D_
_x000D_
Es importante indicar que es esencial que dicho vehículo se encuentre en condiciones adecuadas para el cumplimiento de los objetivos institucionales en la movilización de los funcionarios designados a realizar actividades específicas._x000D_
_x000D_
Asimismo, el Área Regional considera de suma importancia la reparación de este vehículo, puesto que carecen de más medios de transporte.</t>
  </si>
  <si>
    <t>SOLICITUD DE CONTRATACIÓN_x000D_
_x000D_
1.	Solicitud Institucional: 10014445_x000D_
_x000D_
2.	Descripción del Procedimiento: Servicio de reparación del vehículo marca Toyota Hilux placa 261-289 asignado a la ULDS Los Chiles._x000D_
_x000D_
3.	Tipo de Procedimiento: Contratación Directa_x000D_
_x000D_
4.	Tipo de Modalidad: Servicios_x000D_
_x000D_
5.	Clasificación del Objeto: Servicios_x000D_
_x000D_
6.	Justificación de la compra o contratación del bien o servicio:_x000D_
_x000D_
a.	Justificación de la procedencia de la contratación_x000D_
_x000D_
Mediante el reporte de daños efectuado por la compañera Eyleen Vargas Rodríguez quién se desempeña como asistente administrativa, señala que el vehículo está presentando un fuerte golpe en su dirección, por lo que se llevó a un taller de la Zona para que lo revisaran, en el diagnóstico realizado se determina que tiene las dos ejes de tracción delanteros con un desgaste bastante grande, la cual es la que provoca el fuerte golpe en la dirección._x000D_
_x000D_
A partir de dicha revisión se determina que es conveniente hacer la reparación correspondiente, esto con el fin de evitar un accidente de tránsito y es indispensable que este en óptimas condiciones porque la ULDS sólo cuentan con 2 vehículos asignados y les corresponde visitar zonas de difícil acceso y no hay buen servicio de bus, por tanto dificulta el trabajo de los compañeros que deben de realizar visitas a beneficiarios así como asistir a reuniones. _x000D_
_x000D_
Es importante indicar que es esencial que dicho vehículo se encuentre en condiciones adecuadas para el cumplimiento de los objetivos institucionales en la movilización de los funcionarios designados a realizar actividades específicas._x000D_
_x000D_
Asimismo, el Área Regional considera de suma importancia la reparación de este vehículo, puesto que carecen de más medios de transporte._x000D_
b.	Respecto a la finalidad pública que se persigue satisfacer con el concurso_x000D_
Contar con un vehículo (activo Institucional) que se encuentre en óptimas condiciones y no exponer a los funcionarios de la institución a accidentes de tránsito y que se puedan cumplir con los objetivos institucionales. _x000D_
_x000D_
c.	Justificación de la escogencia de la solución técnica para satisfacer la necesidad_x000D_
El IMAS no cuenta con este tipo de servicio, por tanto, es necesario realizar la solicitud a terceros, a su vez es de gran interés para la Institución, ya que se debe de velar por mantener los equipos institucionales en óptimas condiciones. Cabe destacar que esta adquisición está aprobada por las autoridades competentes y se encuentra en el Presupuesto Administrativo.  _x000D_
El servicio brindado tiene que cumplir con las características solicitadas por parte del ARDS Huetar Norte.  _x000D_
Además, se debe de realizar una Contratación Directa según lo establecido en la ley de Contratación Administrativa y el Reglamento, de acuerdo con los límites de contratación de la resolución RDC-011-2017 estrato C. _x000D_
_x000D_
7.	Disponibilidad de recurso humano e infraestructura administrativa _x000D_
La institución no cuenta con el personal necesario y capacitado en la reparación de es</t>
  </si>
  <si>
    <t>12/09/2022 11:22</t>
  </si>
  <si>
    <t>15/09/2022 09:58</t>
  </si>
  <si>
    <t>26/09/2022 13:53</t>
  </si>
  <si>
    <t>0062022003000009</t>
  </si>
  <si>
    <t>2022CD-000081-0005300001</t>
  </si>
  <si>
    <t>Servicio de reparación del vehículo marca Toyota Hilux placa 261-303 asignado a la ULDS Upala.</t>
  </si>
  <si>
    <t>CRC 2140528,35</t>
  </si>
  <si>
    <t>10014448</t>
  </si>
  <si>
    <t>Mediante el reporte de daños efectuado por el compañero Israel Rocha Bravo quién se desempeña como Chofer, señala que el vehículo está presentando varios problemas,  se acude a revisar en taller y se determina, entre ellos, un fuerte golpe en la dirección, el cual se debe a un desgaste importante en la rotula de la barra estabilizadora y los hules de la misma, las botas de los ejes reventadas, se recomienda el cambio de los bushin del brazo de las suspensión (Tijeretas) serian dos por cada lado,  además se siente un desajuste general en los frenos, se debe a las dos bombas auxiliares de frenos traseras, presenta una importante fuga de liquido de frenos, la unidad presenta un problema en el freno de mano, se desajusta muy rápido, se informa que lo recomendable es cambiar cable derecho e izquierdo del freno de mano, los dos compensadores delanteros presentan fuga de aceite, por lo que golpe en dirección aun se siente con mucho más fuerza. Se debe de realizar el respectivo alineamiento de dirección para evitar el desgaste desproporcionado en las llantas. Y el cambio de los distintos aceites, tales como de trasmisión, diferenciales, transfer y de dirección hidráulica. _x000D_
_x000D_
_x000D_
A partir de dicha revisión se determina que es conveniente hacer la reparación correspondiente, esto con el fin de evitar un accidente de tránsito y es indispensable que este en óptimas condiciones porque la ULDS sólo cuentan con 2 vehículos asignados y les corresponde visitar zonas de difícil acceso y no hay buen servicio de bus, por tanto dificulta el trabajo de los compañeros que deben de realizar visitas a beneficiarios así como asistir a reuniones. _x000D_
_x000D_
Es importante indicar que es esencial que dicho vehículo se encuentre en condiciones adecuadas para el cumplimiento de los objetivos institucionales en la movilización de los funcionarios designados a realizar actividades específicas._x000D_
_x000D_
Asimismo, el Área Regional considera de suma importancia la reparación de este vehículo, puesto que carecen de más medios de transporte.</t>
  </si>
  <si>
    <t>El vehículo una vez reparado estará a prueba por parte del personal de la ULDS Upala para determinar que todo funcione de acuerdo a lo esperado.</t>
  </si>
  <si>
    <t>SOLICITUD DE CONTRATACIÓN_x000D_
_x000D_
1.	Solicitud Institucional: 10014448_x000D_
_x000D_
2.	Descripción del Procedimiento: Servicio de reparación del vehículo marca Toyota Hilux placa 261-303 asignado a la ULDS Upala._x000D_
_x000D_
3.	Tipo de Procedimiento: Contratación Directa_x000D_
_x000D_
4.	Tipo de Modalidad: Servicios_x000D_
_x000D_
5.	Clasificación del Objeto: Servicios_x000D_
_x000D_
6.	Justificación de la compra o contratación del bien o servicio:_x000D_
_x000D_
a.	Justificación de la procedencia de la contratación_x000D_
_x000D_
Mediante el reporte de daños efectuado por el compañero Israel Rocha Bravo quién se desempeña como Chofer, señala que el vehículo está presentando varios problemas,  se acude a revisar en taller y se determina, entre ellos, un fuerte golpe en la dirección, el cual se debe a un desgaste importante en la rotula de la barra estabilizadora y los hules de la misma, las botas de los ejes reventadas, se recomienda el cambio de los bushin del brazo de las suspensión (Tijeretas) serian dos por cada lado,  además se siente un desajuste general en los frenos, se debe a las dos bombas auxiliares de frenos traseras, presenta una importante fuga de liquido de frenos, la unidad presenta un problema en el freno de mano, se desajusta muy rápido, se informa que lo recomendable es cambiar cable derecho e izquierdo del freno de mano, los dos compensadores delanteros presentan fuga de aceite, por lo que golpe en dirección aun se siente con mucho más fuerza. Se debe de realizar el respectivo alineamiento de dirección para evitar el desgaste desproporcionado en las llantas. Y el cambio de los distintos aceites, tales como de trasmisión, diferenciales, transfer y de dirección hidráulica. _x000D_
_x000D_
_x000D_
A partir de dicha revisión se determina que es conveniente hacer la reparación correspondiente, esto con el fin de evitar un accidente de tránsito y es indispensable que este en óptimas condiciones porque la ULDS sólo cuentan con 2 vehículos asignados y les corresponde visitar zonas de difícil acceso y no hay buen servicio de bus, por tanto dificulta el trabajo de los compañeros que deben de realizar visitas a beneficiarios así como asistir a reuniones. _x000D_
_x000D_
Es importante indicar que es esencial que dicho vehículo se encuentre en condiciones adecuadas para el cumplimiento de los objetivos institucionales en la movilización de los funcionarios designados a realizar actividades específicas._x000D_
_x000D_
Asimismo, el Área Regional considera de suma importancia la reparación de este vehículo, puesto que carecen de más medios de transporte._x000D_
b.	Respecto a la finalidad pública que se persigue satisfacer con el concurso_x000D_
Contar con un vehículo (activo Institucional) que se encuentre en óptimas condiciones y no exponer a los funcionarios de la institución a accidentes de tránsito y que se puedan cumplir con los objetivos institucionales. _x000D_
_x000D_
c.	Justificación de la escogencia de la solución técnica para satisfacer la necesidad_x000D_
El IMAS no cuenta con este tipo de servicio, por tanto, es necesario realizar la solicitud a terceros, a su vez es de gran interé</t>
  </si>
  <si>
    <t>12/09/2022 15:49</t>
  </si>
  <si>
    <t>15/09/2022 10:05</t>
  </si>
  <si>
    <t>26/09/2022 13:56</t>
  </si>
  <si>
    <t>12100500</t>
  </si>
  <si>
    <t>0062022003000010</t>
  </si>
  <si>
    <t>2022CD-000089-0005300001</t>
  </si>
  <si>
    <t>Servicio de reparación del vehículo marca Nissan Frontier placa 261-225 asignado a la ULDS Los Chiles.</t>
  </si>
  <si>
    <t>Mediante el reporte de daños efectuada por la compañera Eyleen Vargas Rodríguez quién se_x000D_
desempeña como asistente administrativa, señala que el vehículo está presentando varios_x000D_
problemas, por lo que se llevó a un taller de la Zona para que lo revisaran, en el diagnóstico_x000D_
realizado se determina que tiene desgaste en sus rotulas de suspensión, las dos inferiores y_x000D_
los dos superiores, además, de los bushings del brazo auxiliar los cuales se encuentran en muy_x000D_
mal estado. En esa misma revisión nos detallan que uno de los compensadores traseros (el_x000D_
lado derecho) se encuentra con una fuga de aceite por lo que se recomienda cambiar, de igual_x000D_
forma cambiar el izquierdo. El aire acondicionado tiene un problema el cual es los cambios de_x000D_
velocidad no le funcionan por lo que vehículo se puede decir que congela dentro de la cabina,_x000D_
además hay problemas con la tarjeta de los cambios de velocidad, de igual manera se_x000D_
recomienda realizar mantenimiento total de aire acondicionado ya que a esta unidad nunca se_x000D_
le ha realizado dicho mantenimiento. Los hules de los balancines delanteros y traseros de igual_x000D_
manera se encuentran para cambio._x000D_
A partir de dicha revisión se determina que es conveniente hacer la reparación_x000D_
correspondiente, esto con el fin de evitar un accidente de tránsito y es indispensable que este_x000D_
en óptimas condiciones porque la ULDS sólo cuentan con 2 vehículos asignados y les_x000D_
corresponde visitar zonas de difícil acceso y no hay buen servicio de bus, por tanto dificulta el_x000D_
trabajo de los compañeros que deben de realizar visitas a beneficiarios así como asistir a_x000D_
reuniones._x000D_
Es importante indicar que es esencial que dicho vehículo se encuentre en condiciones_x000D_
adecuadas para el cumplimiento de los objetivos institucionales en la movilización de los_x000D_
funcionarios designados a realizar actividades específicas._x000D_
Asimismo, el Área Regional considera de suma importancia la reparación de este vehículo,_x000D_
puesto que carecen de más medios de transporte.</t>
  </si>
  <si>
    <t>La institución no cuenta con el personal necesario y capacitado en la reparación de este tipo de_x000D_
activos, por lo cual se requiere la contratación de un ente externo._x000D_
Para el seguimiento del contrato se cuenta con el funcionario responsable de la contratación,_x000D_
Rigoberto Abarca Díaz MBA, se encargará de supervisar el buen funcionamiento de este_x000D_
vehículo y el funcionario asignado a este vehículo deberá velar que funcione y reportar_x000D_
cualquier anomalía que se presente.</t>
  </si>
  <si>
    <t>El IMAS no cuenta con este tipo de servicio, por tanto, es necesario realizar la solicitud a_x000D_
terceros, a su vez es de gran interés para la Institución, ya que se debe de velar por_x000D_
mantener los equipos institucionales en óptimas condiciones. Cabe destacar que esta_x000D_
adquisición está aprobada por las autoridades competentes y se encuentra en el Presupuesto_x000D_
Administrativo._x000D_
El servicio brindado tiene que cumplir con las características solicitadas por parte del_x000D_
ARDS Huetar Norte._x000D_
Además, se debe de realizar una Contratación Directa según lo establecido en la ley de_x000D_
Contratación Administrativa y el Reglamento, de acuerdo con los límites de contratación de la_x000D_
resolución RDC-011-2017 estrato C.</t>
  </si>
  <si>
    <t>El vehículo una vez reparado estará a prueba por parte del personal de la ULDS Los Chiles_x000D_
para determinar que todo funcione de acuerdo a lo esperado.</t>
  </si>
  <si>
    <t>SOLICITUD DE CONTRATACIÓN_x000D_
1. Solicitud Institucional: 10014399_x000D_
2. Descripción del Procedimiento: Servicio de reparación del vehículo marca Nissan_x000D_
Frontier placa 261-225 asignado a la ULDS Los Chiles._x000D_
3. Tipo de Procedimiento: Contratación Directa_x000D_
4. Tipo de Modalidad: Servicios_x000D_
5. Clasificación del Objeto: Servicios_x000D_
6. Justificación de la compra o contratación del bien o servicio:_x000D_
a. Justificación de la procedencia de la contratación_x000D_
Mediante el reporte de daños efectuada por la compañera Eyleen Vargas Rodríguez quién se_x000D_
desempeña como asistente administrativa, señala que el vehículo está presentando varios_x000D_
problemas, por lo que se llevó a un taller de la Zona para que lo revisaran, en el diagnóstico_x000D_
realizado se determina que tiene desgaste en sus rotulas de suspensión, las dos inferiores y_x000D_
los dos superiores, además, de los bushings del brazo auxiliar los cuales se encuentran en muy_x000D_
mal estado. En esa misma revisión nos detallan que uno de los compensadores traseros (el_x000D_
lado derecho) se encuentra con una fuga de aceite por lo que se recomienda cambiar, de igual_x000D_
forma cambiar el izquierdo. El aire acondicionado tiene un problema el cual es los cambios de_x000D_
velocidad no le funcionan por lo que vehículo se puede decir que congela dentro de la cabina,_x000D_
además hay problemas con la tarjeta de los cambios de velocidad, de igual manera se_x000D_
recomienda realizar mantenimiento total de aire acondicionado ya que a esta unidad nunca se_x000D_
le ha realizado dicho mantenimiento. Los hules de los balancines delanteros y traseros de igual_x000D_
manera se encuentran para cambio._x000D_
A partir de dicha revisión se determina que es conveniente hacer la reparación_x000D_
correspondiente, esto con el fin de evitar un accidente de tránsito y es indispensable que este_x000D_
en óptimas condiciones porque la ULDS sólo cuentan con 2 vehículos asignados y les_x000D_
corresponde visitar zonas de difícil acceso y no hay buen servicio de bus, por tanto dificulta el_x000D_
trabajo de los compañeros que deben de realizar visitas a beneficiarios así como asistir a_x000D_
reuniones._x000D_
Es importante indicar que es esencial que dicho vehículo se encuentre en condiciones_x000D_
adecuadas para el cumplimiento de los objetivos institucionales en la movilización de los_x000D_
funcionarios designados a realizar actividades específicas._x000D_
Asimismo, el Área Regional considera de suma importancia la reparación de este vehículo,_x000D_
puesto que carecen de más medios de transporte._x000D_
b. Respecto a la finalidad pública que se persigue satisfacer con el concurso_x000D_
Contar con un vehículo (activo Institucional) que se encuentre en óptimas condiciones y no_x000D_
exponer a los funcionarios de la institución a accidentes de tránsito y que se puedan cumplir_x000D_
con los objetivos institucionales._x000D_
c. Justificación de la escogencia de la solución técnica para satisfacer la necesidad_x000D_
El IMAS no cuenta con este tipo de servicio, por tanto, es necesario realizar la solicitud a_x000D_
terceros, a su vez es de gran interés para la Institución, ya que se debe de vel</t>
  </si>
  <si>
    <t>26/09/2022 14:57</t>
  </si>
  <si>
    <t>26/09/2022</t>
  </si>
  <si>
    <t>29/09/2022 10:03</t>
  </si>
  <si>
    <t>30/09/2022 07:43</t>
  </si>
  <si>
    <t>0062022003100001</t>
  </si>
  <si>
    <t>2022CD-000063-0005300001</t>
  </si>
  <si>
    <t>Servicio de reparación del vehículo marca Nissan Frontier 4*4 doble cabina, placa 261-251, asignado al Área Regional de Desarrollo Social Noreste</t>
  </si>
  <si>
    <t>CRC 83195911</t>
  </si>
  <si>
    <t>10014365</t>
  </si>
  <si>
    <t>Se requiere del mantenimiento y reparación del Vehículo 261-251, debido a que esta unidad forma parte de la flotilla institucional y trasladan a los compañeros que atienden la programación mensual regular diaria en apoyo a la Unidad Local de Desarrollo Social Acosta, los mismos son utilizados para visitas a la población objetivo de la Institución, entrega y recibimiento de materiales, para uso de oficina, traslado de funcionarios de las ULDS, UIPER y la Gerencia a reuniones en diferentes zonas y otras tareas administrativas donde se requiera el uso de las unidades. Actualmente presenta diferentes problemas que imposibilitan su uso y entorpecen la ejecución de las labores de los funcionarios y el cumplimiento de los objetivos institucionales. _x000D_
_x000D_
Mediante reporte efectuado por el conductor que tienen asignada la unidad, el señor Manuel Herrera Herrera, se detallan averías tales como problemas con los compensadores y sistema de suspensión, sistema de frenos y problemas con el diferencial. A partir de dicho reporte, se envía la unidad a realizar diagnostico a la agencia correspondiente, de la misma se obtiene la factura proforma y se procede a realizar la carga de la presente solicitud.</t>
  </si>
  <si>
    <t>La Institución no cuenta con el personal capacitado ni las herramientas para la reparación de estas unidades, por lo cual se requiere la contratación de un tercero.   _x000D_
_x000D_
Para el seguimiento del contrato se cuenta con la funcionaria Ingrid Herrera Espinoza, jefatura de la Unidad de Coordinación Administrativa Regional Noreste, para la verificación y supervisión de la correcta ejecución de la presente solicitud de contratación y el operador asignado a esta unidad, para velar que funcione y reportar cualquier anomalía que se presente.</t>
  </si>
  <si>
    <t>Mantener la unidad 261-251 en óptimas condiciones para la movilización de los funcionarios a las diferentes actividades que cumplan con el interés institucional.</t>
  </si>
  <si>
    <t>La Institución no cuenta con un taller propio que brinde el servicio requerido, por lo que se debe solicitar a terceros, para mantener en óptimas condiciones las unidades, para no exponer a los funcionarios y a terceros a accidentes, así mismo se pueda cumplir con los objetivos del Plan Operativo Institucional.</t>
  </si>
  <si>
    <t>El vehículo una vez reparado estará a prueba por parte del operador asignado, para determinar que todo funcione de acuerdo a lo esperado. </t>
  </si>
  <si>
    <t>Vehículo 261-251 _x000D_
_x000D_
Para esta unidad se requiere servicio de grúa, ya que el vehículo no puede circular. También se debe llevar a realizar la revisión técnica.  _x000D_
_x000D_
MANO DE OBRA  _x000D_
_x000D_
CAMBIAR EMPAQUES CALIPER Y FIBRAS DELANTERAS _x000D_
_x000D_
BAJAR Y MONTAR BALLESTAS DE SUSPENSION _x000D_
_x000D_
CAMBIAR EMPAQUE TAPA DIFERENCIAL _x000D_
_x000D_
RECTIFICAR DISCOS FRENOS _x000D_
_x000D_
CAMBIAR TOPES DE DIRECCION _x000D_
_x000D_
CAMBIAR LIQUIDO FRENOS _x000D_
_x000D_
CAMBIAR COMPENSADORES TRASEROS _x000D_
_x000D_
REPARAR RESORTES SUSPENSION _x000D_
_x000D_
REPUESTOS ORIGINALES  _x000D_
_x000D_
EMPAQUES DE CALIPERS _x000D_
_x000D_
FIBRAS FRENOS DELANTERAS _x000D_
_x000D_
2 ACEITE DIFERENCIAL _x000D_
_x000D_
2 TOPES DE DIRECCION _x000D_
_x000D_
LIQUIDO FRENOS _x000D_
_x000D_
12 HULES BALANCIN _x000D_
_x000D_
COMPENSADORES TRASEROS _x000D_
_x000D_
BORNER BATERIA</t>
  </si>
  <si>
    <t>15/07/2022 14:18</t>
  </si>
  <si>
    <t>15/07/2022</t>
  </si>
  <si>
    <t>22/07/2022 08:53</t>
  </si>
  <si>
    <t>Freddys Yajaira Durán Mora</t>
  </si>
  <si>
    <t>27/07/2022 07:43</t>
  </si>
  <si>
    <t>1201000000</t>
  </si>
  <si>
    <t>0062022003100002</t>
  </si>
  <si>
    <t>2022CD-000078-0005300001</t>
  </si>
  <si>
    <t>Mantenimiento preventivo de impresoras marca Kyocera y Ricoh del ARDS Noreste y las ULDS Amón, Desamparados, Acosta y Goicoechea</t>
  </si>
  <si>
    <t>10014368</t>
  </si>
  <si>
    <t>La presente contratación se regirá por la ley de contratación Administrativa y su Reglamento, así como por el Reglamento Interno de Contratación Administrativa del IMAS. _x000D_
_x000D_
El Área Regional de Desarrollo Social Noreste cuenta con diversos equipos marca Kyocera y RICOH, para garantizar su buen funcionamiento es necesario la contratación del servicio de mantenimiento preventivo. _x000D_
_x000D_
Estos equipos son herramientas fundamentales a la hora de brindar atención a los clientes internos y externos de la institución, gracias a estos se logra obtener documentos que respaldan las diligencias de los beneficiarios, los cuales posteriormente se incluirán dentro de los expedientes electrónicos. También, estos equipos permiten a los funcionarios gestionar tareas varias la impresión y escaneo de viáticos, compras, confección de boletas de transporte, entre otros.  _x000D_
_x000D_
Esta contratación está basada en las necesidades establecidas en el Plan Anual de Adquisiciones de la Institución, las solicitudes se realizan de acuerdo con las necesidades reales del área.</t>
  </si>
  <si>
    <t>Se cuenta con personal del UCAR Noreste y las jefaturas de las ULDS para el proceso de contratación administrativa y de fiscalización para el recibo satisfactorio del servicio solicitado.</t>
  </si>
  <si>
    <t>Que los funcionarios del Área Regional de Desarrollo Social Noreste puedan desempeñar sus funciones en cumplimiento de la normativa asociada, con equipos de impresión que se encuentren en óptimas condiciones, de manera que se potencie la productividad y eficiencia entre los miembros de los equipos de trabajo y se garantice una óptima atención tanto al cliente interno y externo de la institución.</t>
  </si>
  <si>
    <t>Es necesaria la contratación de los servicios de mantenimiento preventivo de impresoras para las oficinas del ARDS Noreste y ULDS asociadas, en la modalidad de contrato según demanda. Esta modalidad esta normada en el artículo 171 del Reglamento a la Ley de Contratación Administrativa.  _x000D_
_x000D_
El IMAS se ve en la necesidad de contratar a una empresa externa que brinde el servicio ya que, no cuenta con un departamento que realice el trabajo requerido, la contratación persigue dar mantenimiento a los equipos que se encuentran en cada área de trabajo y así mantener en correcto funcionamiento los equipos de impresión utilizados.</t>
  </si>
  <si>
    <t>La Fiscalización del contrato estará a cargo de la persona Administradora de este Contrato la señora Ingrid Herrera Espinoza (iherrera@imas.go.cr). Se validarán los servicios entregados, que las características del servicio cumplan con lo solicitado dentro del cartel, todo esto apoyándose las jefaturas de cada ULDS y que se detallan a continuación:</t>
  </si>
  <si>
    <t>ESTA CONTRATACIÓN CONSTA DE DOS SERVICIOS (DOS PARTIDAS) QUE SE DETALLAN A CONTINUACIÓN  _x000D_
_x000D_
MANTENIMIENTO PREVENTIVO EQUIPOS DE IMPRESIÓN MARCA KYOCERA: _x000D_
_x000D_
Se requiere del mantenimiento preventivo por un total de 34 equipos de impresión marca Kyocera, que se encuentran distribuidos de la siguiente manera:  _x000D_
_x000D_
 _x000D_
9 Impresoras KYOCERA en el ULDS de Amón y ARDS Noreste _x000D_
Dirección: San José, Barrio Amón, 100 mtrs oeste de Oficinas Centrales del INS_x000D_
_x000D_
10 impresoras KYOCERA en el ULDS Goicoechea _x000D_
Dirección: San José, Goicoechea, 50 mtrs oeste de la bomba Costa Rica  _x000D_
_x000D_
10 impresoras KYOCERA en el ULDS Desamparados  _x000D_
Dirección: San José, Desamparados, 100 mtrs este y 25 mtrs sur del Multicentro Desamparados. _x000D_
_x000D_
5 impresoras KYOCERA en el ULDS Acosta _x000D_
Dirección: San José, Acosta, San Ignacio, 300 mtrs sureste de la casa parroquial.  _x000D_
_x000D_
Mantenimiento preventivo: _x000D_
_x000D_
El mantenimiento preventivo debe incluir como mínimo lo siguiente:  _x000D_
_x000D_
Verificación de Impresión _x000D_
_x000D_
Revisión del Equipo _x000D_
_x000D_
Limpieza de Unidades (Tambor, Revelado, Fusión) _x000D_
_x000D_
Limpieza Interna del Equipo (Soplado y Aspirado) _x000D_
_x000D_
Armado del Equipo _x000D_
_x000D_
Limpieza de Rodillos de Alimentación de Papel _x000D_
_x000D_
Limpieza de DP _x000D_
_x000D_
Limpieza Externa _x000D_
_x000D_
Prueba de Impresión _x000D_
_x000D_
Se estima una periodicidad del servicio dos veces al año.  _x000D_
_x000D_
En cada visita de mantenimiento, la empresa adjudicada debe entregar un informe o reporte de servicios de cada visita.  _x000D_
_x000D_
Se requiere del mantenimiento por un total de 3 equipos de impresión marca RICOH, que se encuentran distribuidos de la siguiente manera:  _x000D_
_x000D_
3 impresoras KYOCERA en el ULDS de Amón y ARDS Noreste _x000D_
Dirección: San José, Barrio Amón, 100 mtrs oeste de Oficinas Centrales del INS _x000D_
_x000D_
Mantenimiento preventivo: _x000D_
_x000D_
El mantenimiento preventivo debe incluir como mínimo lo siguiente:  _x000D_
_x000D_
Verificación de Impresión _x000D_
_x000D_
Revisión del Equipo _x000D_
_x000D_
Limpieza de Unidades (Tambor, Revelado, Fusión) _x000D_
_x000D_
Limpieza Interna del Equipo (Soplado y Aspirado) _x000D_
_x000D_
Armado del Equipo _x000D_
_x000D_
Limpieza de Rodillos de Alimentación de Papel _x000D_
_x000D_
Limpieza de DP _x000D_
_x000D_
Limpieza Externa _x000D_
_x000D_
Prueba de Impresión _x000D_
_x000D_
Se estima una periodicidad del servicio dos veces al año.  _x000D_
_x000D_
En cada visita de mantenimiento, la empresa adjudicada debe entregar un informe o reporte de servicios de cada visita.</t>
  </si>
  <si>
    <t>18/07/2022 15:44</t>
  </si>
  <si>
    <t>23/08/2022</t>
  </si>
  <si>
    <t>02/09/2022 15:58</t>
  </si>
  <si>
    <t>05/09/2022 13:53</t>
  </si>
  <si>
    <t>92108396</t>
  </si>
  <si>
    <t>0062022003100003</t>
  </si>
  <si>
    <t>2022CD-000082-0005300001</t>
  </si>
  <si>
    <t>Servicio de reparación del vehículo marca Nissan Frontier 4*4 doble cabina, placa 261-274, asignado al Área Regional de Desarrollo Social Noreste.</t>
  </si>
  <si>
    <t>CRC 800903,09</t>
  </si>
  <si>
    <t>10014426</t>
  </si>
  <si>
    <t>Se requiere del mantenimiento y reparación del Vehículo 261-274, debido a que esta unidad forma parte de la flotilla institucional y trasladan a los compañeros que atienden la programación mensual regular diaria en apoyo a la Unidad Local de Desarrollo Social Acosta, los mismos son utilizados para visitas a la población objetivo de la Institución, entrega y recibimiento de materiales, para uso de oficina, traslado de funcionarios de las ULDS, UIPER y la Gerencia a reuniones en diferentes zonas y otras tareas administrativas donde se requiera el uso de las unidades. Actualmente presenta diferentes problemas que imposibilitan su uso y entorpecen la ejecución de las labores de los funcionarios y el cumplimiento de los objetivos institucionales. _x000D_
_x000D_
Mediante reporte efectuado por el conductor que tienen asignada la unidad, el señor Manuel Herrera y el informe elaborado por el técnico de Transportes el señor Nelson Uba, se detallan averías tales como problemas con los compensadores y sistema de suspensión y sistema de frenos. A partir de dicho reporte, se envía la unidad a realizar diagnostico a la agencia correspondiente, de la misma se obtiene la factura proforma y se procede a realizar la carga de la presente solicitud.</t>
  </si>
  <si>
    <t>Mantener la unidad 261-274 en óptimas condiciones para la movilización de los funcionarios a las diferentes actividades que cumplan con el interés institucional.</t>
  </si>
  <si>
    <t>La Institución no cuenta con un taller propio que brinde el servicio requerido, por lo que se debe solicitar a terceros, para mantener en óptimas condiciones las unidades móviles, para no exponer a los funcionarios y a terceros a accidentes, así mismo se pueda cumplir con los objetivos del Plan Operativo Institucional.</t>
  </si>
  <si>
    <t>El vehículo una vez reparado estará a prueba por parte del operador asignado, para determinar que todo funcione de acuerdo a lo esperado.</t>
  </si>
  <si>
    <t>Vehículo 261-274 _x000D_
_x000D_
MANO DE OBRA  _x000D_
_x000D_
LIMPIEZA Y AJUSTE DE FRENOS _x000D_
_x000D_
CAMBIAR COMPENSADORES TRASEROS _x000D_
_x000D_
CAMBIAR HULES DE BALANCINES _x000D_
_x000D_
AJUSTAR ROLES BOCINAS DELANTERAS _x000D_
_x000D_
CAMBIAR LIQUIDO FRENOS Y CLUTCH _x000D_
_x000D_
CAMBIAR FIBRAS FRENOS TRASERAS _x000D_
_x000D_
AFINAMIENTO MOTOR _x000D_
_x000D_
ALINEAR RUEDAS _x000D_
_x000D_
CAMBIAR SOPORTES BUMPER DELANTERO _x000D_
_x000D_
FRENOMETRO _x000D_
_x000D_
CAMBIAR TOPES DIRECCION_x000D_
_x000D_
_x000D_
REPUESTOS ORIGINALES  _x000D_
_x000D_
LIMPIADOR SISTEMA FRENOS _x000D_
_x000D_
2 COMPENSADORES TRASEROS _x000D_
_x000D_
12 HULES DE BALANCINES _x000D_
_x000D_
4 TOPES DIRECCION _x000D_
_x000D_
5 LIQUIDO FRENOS 350ML _x000D_
_x000D_
FILTRO AIRE _x000D_
_x000D_
FILTRO DIESEL _x000D_
_x000D_
TRAMPA SEDIMENTOS DIESEL _x000D_
_x000D_
ZAPATAS FRENOS TRASERAS _x000D_
_x000D_
2 SOPORTES BUMPER</t>
  </si>
  <si>
    <t>05/09/2022 15:22</t>
  </si>
  <si>
    <t>05/09/2022</t>
  </si>
  <si>
    <t>21/09/2022 08:29</t>
  </si>
  <si>
    <t>26/09/2022 13:59</t>
  </si>
  <si>
    <t>0062022003100004</t>
  </si>
  <si>
    <t>2022CD-000099-0005300001</t>
  </si>
  <si>
    <t>servicio de fumigación de los edificios del ARDS Noreste y las ULDS Amón, Acosta, Desamparados y Goicoechea.</t>
  </si>
  <si>
    <t>CRC 1214000</t>
  </si>
  <si>
    <t>10014472</t>
  </si>
  <si>
    <t>Es de importancia Institucional, mantener los edificios en un ambiente adecuado y en condiciones saludables, tanto para los funcionarios como para los visitantes y/o beneficiarios que se encuentran diariamente en nuestras instalaciones.  Por tal motivo, Se requiere del servicio de fumigación para el control de plagas en forma periódica, debido a que, en las mismas se conserva gran cantidad de documentos y esto provoca la propagación de diferentes plagas, las cuales pueden provocar problemas de salud a las personas.</t>
  </si>
  <si>
    <t>Dentro del recurso humano disponible está: la Profesional Freddy Yajaira Durán Mora será la responsable de realizar el estudio técnico, verificar las dimensiones, calidad y garantía de los mismos en conjunto con la Jefatura de la UCAR y las Jefaturas de cada una de las ULDS que verificaran que el servicio contratado sea el que nos están brindando</t>
  </si>
  <si>
    <t>En cumplimiento a las normas de seguridad para la salud de las personas, se requiere la fumigación de las oficinas del IMAS para el control y eliminación de plagas, tales como: roedores, cucarachas, hormigas, moscas entre otras, por lo menos dos veces al año.  Para la contratación de los servicios de fumigación, se cuenta con el contenido presupuestario, el cual se incluyó en el Plan Anual de Adquisiciones para el periodo 2022.</t>
  </si>
  <si>
    <t>Se requiere realizar una contratación para los servicios de fumigación, debido a que el IMAS, no cuenta con una unidad especializada en este servicio.</t>
  </si>
  <si>
    <t>Para lograr un efectivo control, se requiere coordinar con el personal responsable por parte del oferente para realizar la aplicación al 100% en las instalaciones, de tal manera que se tendrá que reflejar en la eliminación por completo de las plagas en un período menor a tres meses. _x000D_
_x000D_
Así mismo los siguientes funcionarios realizarán una supervisión después de cada aplicación: _x000D_
_x000D_
Jefaturas _x000D_
_x000D_
ULDS Amón  Licda. Emilia Mora Campos  _x000D_
_x000D_
ULDS Goicoechea   Licda. Andrea Jiménez  _x000D_
_x000D_
ULDS Desamparados   Licda. Matha Cardoza Innecken _x000D_
_x000D_
ULDS Acosta   Licda. Mavis Masis Valladares</t>
  </si>
  <si>
    <t>Se necesita servicios de fumigación de 4 veces al año a cada una de las oficinas, según el siguiente detalle: _x000D_
_x000D_
Detalle del contrato _x000D_
_x000D_
Gerencia Regional Noreste y ULDS Amón. _x000D_
Total, m2: 1,323.35. Dirección San José B° Amón, 100 metros norte del parque Morazán _x000D_
_x000D_
ULDS ACOSTA _x000D_
Total, m2 : 470 . Dirección San José, Acosta, San Ignacio, Los pozos, 350 mts de la Casa Parroquial. _x000D_
_x000D_
ULDS GOICOECHEA _x000D_
Total, m2 : 467.81. Dirección San José San Francisco Goicochea 200 metros al oeste del centro comercial de Guadalupe, mano izquierda frente Distribuidora Quirós y Retana _x000D_
_x000D_
ULDS DESAMPARADOS _x000D_
Total, m2 : 540.00. Dirección Desamparados 100 metros este y 25 metros al sur del Multicentro _x000D_
_x000D_
Meses establecidos para la fumigación: _x000D_
_x000D_
- Febrero  _x000D_
_x000D_
- Mayo _x000D_
_x000D_
- Agosto _x000D_
_x000D_
- Noviembre_x000D_
_x000D_
Requerimientos del servicio: _x000D_
_x000D_
Servicio de fumigación, en forma integral para el control general de plagas comunes tales como: ratas, ratones, comején, termitas, polillas, hormigas, arañas, zancudos, mosquitos (Aedes Aegypti) moscas, con énfasis en el control de cucaracha germánica (cucaracha pequeña), babosas, pulgas, chinchas, lepismas (pececillos de plata) y todo tipo de ácaros, entre otros, mediante la aplicación de:  _x000D_
_x000D_
_Talco insecticida en áreas perimetrales dentro y fuera de la construcción civil _x000D_
_x000D_
_Atomización con hidro-nebulización _x000D_
_x000D_
_Aplicación con termo-nebulización _x000D_
_x000D_
_Aplicación de gel contra cucarachas _x000D_
_x000D_
_Aplicación de cebos para ratas y ratones, además de suministrar el producto suficiente para cambiarlo cada mes. _x000D_
_x000D_
_Aplicación de cebos para moscas _x000D_
_x000D_
_Aplicación de cebos para hormigas _x000D_
_x000D_
_Colocación de trampas para zancudos, con mantenimiento cada 3 meses. _x000D_
_x000D_
Se hace del conocimiento de los oferentes que las instalaciones cuentan con una placa de cucaracha germánica, para que sea contemplado a la hora de realizar la oferta.  _x000D_
_x000D_
Luego de cada aplicación se debe emitir por parte de la empresa de control de placas adjudicada un certificado de fumigación válido para el Ministerio de Salud. _x000D_
_x000D_
La fumigación se realizará cada 3 meses y debe de abarcar todas las oficinas, pasillos, baños, cocina, bodegas, muebles, silla, parqueos, áreas de archivo de expedientes. Todo ello salvaguardando equipos y activos, papelería y documentos, entre otros. Asimismo, la adjudicataria deberá utilizar una concentración más alta del pesticida en las áreas externas, alcantarillas, caños y lugares donde existan criaderos a cielo abierto de fauna nociva para la salud humana_x000D_
_x000D_
Visita al sitio _x000D_
_x000D_
 Se realizará una única visita a los sitios donde se realizará el servicio, en una fecha por definir, en esta se hará un recorrido por el lugar y se aclararan dudas relacionadas al servicio que se debe realizar. Esta visita no es de carácter obligatorio y las empresas que no asistan podrán participar en el concurso, siempre que acepten y manifiesten expresamente en su oferta, conocer las condiciones del sitio donde se ejecutarán el trabajo. _x000D_
_x000D_
Es responsabilidad del o</t>
  </si>
  <si>
    <t>27/09/2022 15:29</t>
  </si>
  <si>
    <t>27/09/2022</t>
  </si>
  <si>
    <t>30/09/2022 11:48</t>
  </si>
  <si>
    <t>06/10/2022 08:59</t>
  </si>
  <si>
    <t>92047317</t>
  </si>
  <si>
    <t>0062022003100005</t>
  </si>
  <si>
    <t>2022CD-000106-0005300001</t>
  </si>
  <si>
    <t>Servicio de reparación del vehículo marca Nissan Frontier 4*4 doble cabina, placa 261-272, asignado al Área Regional de Desarrollo Social Noreste.</t>
  </si>
  <si>
    <t>CRC 1433057,98</t>
  </si>
  <si>
    <t>10014485</t>
  </si>
  <si>
    <t>Se requiere del mantenimiento y reparación del Vehículo 261-272, debido a que esta unidad forma parte de la flotilla institucional y trasladan a los compañeros que atienden la programación mensual regular diaria en apoyo a la Unidad Local de Desarrollo Social Amón, los mismos son utilizados para visitas a la población objetivo de la Institución, entrega y recibimiento de materiales, para uso de oficina, traslado de funcionarios de las ULDS, UIPER y la Gerencia a reuniones en diferentes zonas y otras tareas administrativas donde se requiera el uso de las unidades. Actualmente presenta diferentes problemas que imposibilitan su uso y entorpecen la ejecución de las labores de los funcionarios y el cumplimiento de los objetivos institucionales. _x000D_
_x000D_
Mediante reporte efectuado por el conductor que tienen asignada la unidad, el señor Esteban Solano y el informe elaborado por el técnico de Transportes el señor Nelson Uba, se detallan averías tales como problemas con los compensadores y sistema de frenos, entre otros. A partir de dicho reporte, se envía la unidad a realizar diagnostico a la agencia correspondiente, de la misma se obtiene la factura proforma y se procede a realizar la carga de la presente solicitud</t>
  </si>
  <si>
    <t>Dentro del recurso humano disponible está: la Profesional Freddys Yajaira Duran Mora será la responsable de realizar el estudio técnico, verificar las dimensiones, calidad y garantía de los mismos en conjunto con la Jefatura de la Unidad de Coordinación Administrativa Regional Noreste, la Jefatura de la ULDS y el operador móvil asignado a esta unidad, que verificaran que el servicio contratado sea el que nos están brindando y reportar cualquier anomalía que se presente.</t>
  </si>
  <si>
    <t>Mantener la unidad 261-272 en óptimas condiciones para la movilización de los funcionarios a las diferentes actividades que cumplan con el interés institucional.</t>
  </si>
  <si>
    <t>El vehículo una vez reparado estará a prueba por parte del operador asignado, para determinar que todo funcione de acuerdo a lo especificado en esta contratación.</t>
  </si>
  <si>
    <t>Descripción del servicio requerido _x000D_
_x000D_
Reparación del Vehículo 261-272 _x000D_
_x000D_
MANO DE OBRA  _x000D_
_x000D_
CAMBIAR TOPES DE DIRECCION _x000D_
_x000D_
CAMBIAR COMPENSADORES TRASEROS _x000D_
_x000D_
CAMBIAR ROLL CENTRAL DE BARRA _x000D_
_x000D_
EMPACAR CALIPERS _x000D_
_x000D_
LIMPIEZA Y AJUSTE DE FRENOS _x000D_
_x000D_
CAMBIAR LIQUIDO FRENOS _x000D_
_x000D_
CAMBIAR LIQUIDO COOLANT _x000D_
_x000D_
AFINAMIENTO DE MOTOR _x000D_
_x000D_
CAMBIAR ACEITE DIRECCION HIDRAULICA _x000D_
_x000D_
CAMBIAR ACEITE Y FILTRO _x000D_
_x000D_
FRENOMETRO _x000D_
_x000D_
ALINEAR Y BALANCEAR RUEDAS _x000D_
_x000D_
CALIBRAR VALVULAS _x000D_
_x000D_
CAMBIAR ACEITE DIFERENCIAL (realizar lavado del diferencial) Y CAJA _x000D_
_x000D_
MANTENIMIENTO GENERAL AIRE ACONDICIONADO _x000D_
_x000D_
REPUESTOS ORIGINALES  _x000D_
_x000D_
4 TAPA COBERTOR TORNILLO _x000D_
_x000D_
TORNILLO TOPE _x000D_
_x000D_
COMPENSADORES TRASEROS _x000D_
_x000D_
SOPORTE ROLL BARRA _x000D_
_x000D_
SET SELLOS CALIPER _x000D_
_x000D_
LIMPIADOR SISTEMA FRENOS _x000D_
_x000D_
4 LIQUIDO FRENOS _x000D_
_x000D_
5 ANTICONGELANTE _x000D_
_x000D_
FILTRO AIRE _x000D_
_x000D_
FILTRO DIESEL _x000D_
_x000D_
TRAMPA DIESEL _x000D_
_x000D_
ACEITE HIDRAULICO _x000D_
_x000D_
FILTRO ACEITE _x000D_
_x000D_
ARANDELA TAPON CARTER _x000D_
_x000D_
5 ACEITE TRANSMISION _x000D_
_x000D_
3 ACEITE DIFERENCIAL _x000D_
_x000D_
GAS FREON</t>
  </si>
  <si>
    <t>30/09/2022 12:53</t>
  </si>
  <si>
    <t>25/10/2022 08:15</t>
  </si>
  <si>
    <t>26/10/2022 07:22</t>
  </si>
  <si>
    <t>0062022003100006</t>
  </si>
  <si>
    <t>2022CD-000112-0005300001</t>
  </si>
  <si>
    <t>Servicio de reparación del vehículo marca Renault Duster 4*2, año 2012, placa 261-320, asignado al Área Regional de Desarrollo Social Noreste</t>
  </si>
  <si>
    <t>CRC 589817,99</t>
  </si>
  <si>
    <t>10014514</t>
  </si>
  <si>
    <t>Se requiere del mantenimiento y reparación del Vehículo 261-320, debido a que esta unidad forma parte de la flotilla institucional que traslada a los compañeros que atienden la programación mensual, el mismo es utilizado para visitas a la población objetivo de la Institución, entrega y recibimiento de materiales para uso de oficina, traslado del Gerente del ARDS Noreste a reuniones en diferentes zonas, otras tareas administrativas y en apoyo a la UIPER, las ULDS, la UCAR  y donde se requiera el uso de las unidades. Actualmente presenta diferentes problemas que imposibilitan su uso y entorpecen la ejecución de las labores de los funcionarios y el cumplimiento de los objetivos institucionales. _x000D_
_x000D_
Mediante reporte efectuado por el conductor que tiene asignada la unidad, el señor José Luis Guillén y el informe elaborado por el técnico de Transportes el señor Nelson Uba. A partir de dicho reporte, se envía la unidad a realizar diagnostico a la agencia correspondiente, de la misma se obtiene la factura proforma y se procede a realizar la carga de la presente solicitud.</t>
  </si>
  <si>
    <t>Dentro del recurso humano disponible está: la Profesional Freddys Yajaira Duran Mora será la responsable de realizar el estudio técnico, verificar las dimensiones, calidad y garantía, en conjunto con la Jefatura de la Unidad de Coordinación Administrativa Regional Noreste la señora Ingrid Herrera Espinoza y el operador móvil asignado a esta unidad, que verificaran que el servicio contratado sea el que nos están brindando y reportar cualquier anomalía que se presente.</t>
  </si>
  <si>
    <t>Mantener la unidad 261-320 en óptimas condiciones para la movilización de los funcionarios a las diferentes actividades que cumplan con el interés institucional.</t>
  </si>
  <si>
    <t>Se requiere reparación del Vehículo 261-320, según lo siguiente  _x000D_
_x000D_
 REPUESTOS ORIGINALES _x000D_
_x000D_
4 BOBINAS DE ENCENDIDO _x000D_
_x000D_
4 BUJIAS DE ENCENDIDO _x000D_
_x000D_
4 ORINGS DE ADMISION _x000D_
_x000D_
1 ORING DE ADMISION _x000D_
_x000D_
1 ORING DE MARIPOSA _x000D_
_x000D_
1 ORING DE MARIPOSA _x000D_
_x000D_
1 ORING DE LA VALVULA DECALADORA _x000D_
_x000D_
LIMPIADOR DE FRENOS _x000D_
_x000D_
MANO DE OBRA _x000D_
_x000D_
CAMBIO DE BOBINAS DE ENCENDIDO _x000D_
_x000D_
CAMBIO DE BUJIAS DE ENCENDIDO _x000D_
_x000D_
CAMBIO DE ORINGS DE ADMISION _x000D_
_x000D_
CAMBIO DE ORING DE MARIPOSA _x000D_
_x000D_
DESTANQUIZAR DIFUSOR DE TIRAAGUAS</t>
  </si>
  <si>
    <t>26/10/2022 09:33</t>
  </si>
  <si>
    <t>26/10/2022</t>
  </si>
  <si>
    <t>04/11/2022 11:35</t>
  </si>
  <si>
    <t>07/11/2022 09:57</t>
  </si>
  <si>
    <t>0062022003200001</t>
  </si>
  <si>
    <t>Compra de (4) Cuatro Aires Acondicionados, dos para el ULDS de Puntarenas, uno para el ULDS de Paquera y uno para el ULDS de Quepos.</t>
  </si>
  <si>
    <t>CRC 6800000</t>
  </si>
  <si>
    <t>10014211</t>
  </si>
  <si>
    <t>Se requiere la compra de cuatro aires acondicionados, dos para el ULDS de Puntarenas, uno para el ULDS de Paquera y uno para el ULDS de Quepos, a fin sustituir los actuales equipos que ya cumplieron su vida útil, debido a que presentan problemas en su funcionamiento y por el costo no vale la pena invertir en reparaciones, su funcionamiento es lento porque no son amigables con el ambiente no cuentan con tecnología inverter. _x000D_
_x000D_
El Contar con la sustitución de estos equipos  mejorará las condiciones ambientales de la oficina debido a las altas temperaturas que imperan en la región.</t>
  </si>
  <si>
    <t>Las jefaturas del ULDS de Paquera, el ULDS de Puntarenas y el ULDS de Quepos en conjunto con la Jefatura de la UCAR serán el responsable de: verificar la calidad y garantía de los mismos, de acuerdo a los requisitos solicitados.</t>
  </si>
  <si>
    <t>Brindar a los funcionarios y funcionarias de las ULDS de Puntarenas, Paquera y Quepos el equipo necesario para  laborar un ambiente adecuado y  agradable para el personal como al público general que requiere los servicios institucionales.</t>
  </si>
  <si>
    <t>El producto brindado tiene que cumplir con las características solicitadas por parte del ARDS de Puntarenas.</t>
  </si>
  <si>
    <t>El proceso a seguir es la revisión del equipo por parte de la Jefaturas de Cada ULDS donde van hacer instalados los AC después de su instalación. El mismo debe quedar funcionando y cumplir con las especificaciones  requeridas</t>
  </si>
  <si>
    <t>Revisar lo indicado en el documento llamado "Términos de Referencia AC Puntarenas 2022"</t>
  </si>
  <si>
    <t>08/04/2022 16:47</t>
  </si>
  <si>
    <t>26/04/2022 09:08</t>
  </si>
  <si>
    <t>MAURICIO ANTONIO CASTILLO RODRIGUEZ</t>
  </si>
  <si>
    <t>27/04/2022 07:38</t>
  </si>
  <si>
    <t>92319038</t>
  </si>
  <si>
    <t>92319035</t>
  </si>
  <si>
    <t>0062022003200002</t>
  </si>
  <si>
    <t>2022CD-000028-0005300001</t>
  </si>
  <si>
    <t>Sustitución del Conjunto de Clucth del vehículo 261-299 del ARDS de Puntarenas</t>
  </si>
  <si>
    <t>CRC 792958</t>
  </si>
  <si>
    <t>10014273</t>
  </si>
  <si>
    <t>Mediante reporte de daño 2022-03552 efectuado por el conductor Fernando Contreras Martínez que tiene asignado el vehículo placa 261-299, donde informa todo lo relacionado sobre lo detectado a la unidad móvil y con el Visto Bueno de la Unidad de Transportes. Por lo anterior, el vehículo fue llevado al taller de la Purdy Motors en San José, para la revisión y diagnóstico de problemas por lo que a partir de dicha revisión se determinó que es conveniente hacer la reparación correspondiente._x000D_
_x000D_
La contratación se realizará en concordancia con las necesidades actuales del ARDS de Puntarenas, acatamiento del mantenimiento correctivo y al acatamiento del informe anual de Supervisión y Revisión de Vehículos número IMAS-SGSA-TR-012-2022 efectuado por la Unidad de Transportes.</t>
  </si>
  <si>
    <t>La institución no cuenta con el personal necesario y capacitado en la reparación de este tipo de activos, por lo cual se requiere la contratación de un ente externo. Para el seguimiento del contrato se cuenta con la funcionaria responsable de la contratación Licda. Ingrid Herrera Espinoza, Jefa del UCAR del ARDS de Puntarenas y el Señor Fernando Contreras Martínez, Operador Móvil quien se encargará de supervisar el buen funcionamiento del vehículo.</t>
  </si>
  <si>
    <t>La presente solicitud de pedido requiere la Contratación para el servicio de reparación del Vehículo 261-299 del ARDS de Puntarenas, para garantizar el buen funcionamiento de la unidad que se utilizan como soporte para las labores de aplicación de las estrategias de atención a la población objetivo, mediante la llegada más ágil y oportuna del  funcionario con el fin de brindar servicio a personas y grupos en proyectos y programas Institucionales.</t>
  </si>
  <si>
    <t>Las reparaciones que se requieren son con el fin de mantener la conectividad y movilización de los funcionarios designados a realizar actividades de atención de la población objetivo, mediante la utilización de repuestos originales, así como es parte del plan de mantenimiento preventivo y correctivo de las unidades móviles._x000D_
_x000D_
Por lo tanto, es necesario realizar el proceso de contratación administrativa para suplir las necesidades y así contar con el Equipo Móvil para que el Área Regional de Desarrollo Social de Puntarenas pueda ejecutar los objetivos institucionales que le son encomendados.</t>
  </si>
  <si>
    <t>“El equipo será revisado y puesto a prueba de funcionamiento cuando sea entregado por el Contratista. Además, se solicitará a la unidad de Transporte que brinde el apoyo mediante el compañero destacado en el ARDS Puntarenas, para que, de acuerdo con su criterio profesional, corrobore si efectivamente el equipo se reparó y funciona correctamente”</t>
  </si>
  <si>
    <t>Es importante hacer lectura a los siguientes documentos adjuntos:_x000D_
"Términos de referencia Vehículo 261-299 del ARDS de Puntarenas"_x000D_
"IMAS-SGSA-0188-2022 para la UCAR Puntarenas"_x000D_
"IMAS-SGSA-RESO-0016-2022 Resolución Administrativa"</t>
  </si>
  <si>
    <t>10/05/2022 08:57</t>
  </si>
  <si>
    <t>13/05/2022 12:23</t>
  </si>
  <si>
    <t>16/05/2022 08:27</t>
  </si>
  <si>
    <t>12070100</t>
  </si>
  <si>
    <t>0062022003200003</t>
  </si>
  <si>
    <t>No Aprobado</t>
  </si>
  <si>
    <t>Mantenimiento preventivo de impresoras marca Kyocera y marca RICOH, ARDS Puntarenas y ULDS Chomes, Paquera, Jicaral, Quepos y Paquera</t>
  </si>
  <si>
    <t>10014348</t>
  </si>
  <si>
    <t>La presente contratación se regirá por la ley de contratación Administrativa y su Reglamento, así como por el Reglamento Interno de Contratación Administrativa del IMAS._x000D_
_x000D_
El Área Regional de Desarrollo Social de Puntarenas cuenta con diversos equipos marca Kyocera y RICOH, para garantizar su buen funcionamiento es necesario la contratación del servicio de mantenimiento preventivo._x000D_
_x000D_
Estos equipos son herramientas fundamentales a la hora de brindar atención a los clientes internos y externos de la institución, gracias a estos se logra obtener documentos que respaldan las diligencias de los beneficiarios, los cuales posteriormente se incluirán dentro de los expedientes electrónicos. También, estos equipos permiten a los funcionarios gestionar tareas varias la impresión y escaneo de viáticos, compras, confección de boletas de transporte, entre otros. _x000D_
Esta contratación está basada en las necesidades establecidas en el Plan Anual de Adquisiciones de la Institución, las solicitudes se realizan de acuerdo con las necesidades reales del área</t>
  </si>
  <si>
    <t>Se cuenta con personal del UCAR Puntarenas y las jefaturas del ULDS para el proceso de contratación administrativa y de fiscalización para el recibo satisfactorio del servicio solicitado</t>
  </si>
  <si>
    <t>Que los funcionarios del Área Regional de Desarrollo Social de Puntarenas puedan desempeñar sus funciones en cumplimiento de la normativa asociada, con equipos de impresión que se encuentren en óptimas condiciones, de manera que se potencie la productividad y eficiencia entre los miembros de los equipos de trabajo y se garantice una óptima atención tanto al cliente interno y externo de la institución.</t>
  </si>
  <si>
    <t>Es necesaria la contratación de los servicios de mantenimiento  preventivo de impresoras para las oficinas del ARDS Puntarenas y ULDS asociados, en la modalidad de contrato según demanda. Esta modalidad esta normada en el artículo 171 del Reglamento a la Ley de Contratación Administrativa. _x000D_
El IMAS se ve en la necesidad de contratar a una empresa externa que brinde el servicio ya que, no cuenta con un departamento que realice el trabajo requerido, la contratación persigue dar mantenimiento a los equipos que se encuentran en cada área de trabajo y así mantener en correcto funcionamiento los equipos de impresión utilizados.</t>
  </si>
  <si>
    <t>La Fiscalización del contrato estará a cargo de la persona Administradora de este Contrato el señor Mauricio Castillo Rodriguez (mcastillor@imas.go.cr) . Se validarán los servicios entregados, que las características del servicio cumplan con lo solicitado dentro del cartel, todo esto apoyándose las jefaturas de cada ULDS y que se detallan a continuación: _x000D_
PUNTARENAS: Lic. Lesney Rosales Bogantes_x000D_
CHOMES: Mcs. Marjorie Salas Villalobos_x000D_
QUEPOS	: Licda. Lilly Artavia Barrantes_x000D_
PAQUERA Y JICARAL: Lic. Cristian Rodríguez Barrantes</t>
  </si>
  <si>
    <t>Contratación de un año con 3 posibles prórrogas</t>
  </si>
  <si>
    <t>14/07/2022 11:26</t>
  </si>
  <si>
    <t>0062022003200004</t>
  </si>
  <si>
    <t>2022CD-000069-0005300001</t>
  </si>
  <si>
    <t>Contratación de un año con 3 posibles prórrogas, monto anual ¢5.000.000</t>
  </si>
  <si>
    <t>14/07/2022 14:46</t>
  </si>
  <si>
    <t>18/07/2022</t>
  </si>
  <si>
    <t>19/07/2022 13:48</t>
  </si>
  <si>
    <t>05/08/2022 07:23</t>
  </si>
  <si>
    <t>0062022003200005</t>
  </si>
  <si>
    <t>2022CD-000084-0005300001</t>
  </si>
  <si>
    <t>Reparación de vehículos 261-236 y 261-244 ARDS Puntarenas</t>
  </si>
  <si>
    <t>CRC 4623404</t>
  </si>
  <si>
    <t>10014450 SAP</t>
  </si>
  <si>
    <t>En el ARDS de Puntarenas se tienen varios vehículos que presentaron daños, por lo que, es URGENTE realizar las reparaciones de los vehículos placa 261-236 y 261-244, ambos marca Nissan Frontier año 2008, esto con la finalidad de que se puedan desarrollar todas las acciones necesarias relacionadas a la atención de público, cumplimiento de proyectos y alcance de metas y objetivos institucionales.</t>
  </si>
  <si>
    <t>Se cuenta con las jefaturas de la UCAR y los ULDS de Puntarenas y Quepos, para la verificación del recibo satisfactorio de los vehículos una vez reparados.</t>
  </si>
  <si>
    <t>Que los funcionarios del Área Regional de Desarrollo Social de Puntarenas puedan desempeñar sus funciones en cumplimiento de la normativa asociada, contando con vehículos en óptimas condiciones que garanticen su seguridad, donde se potencie la productividad y eficiencia y se garantice una óptima atención a las distintas labores asignadas a esta Área Regional.</t>
  </si>
  <si>
    <t>Mediante el oficio IMAS-SGDS-ARDSP-UCARP-0037-2022 suscrito por la Licda. Ingrid Herrera, se establece la necesidad de contar con un procedimiento exceptuado para las reparaciones de dos vehículos dañados en el ARDS Puntarenas, esto por motivo de que, para poder dar un diagnóstico certero de las reparaciones necesarias y el costo de estas, se debe desarmar cada uno de los vehículos. _x000D_
_x000D_
Mediante el oficio IMAS-SGSA-0238-2022 suscrito por la Licda. Hellen Somarribas de la Subgerencia de Soporte Administrativo, se avala la utilización de la excepción de procedimiento ordinario de Contratación Administrativa, esto según la resolución administrativa IMAS-SGSA-RESO-0023-2022.</t>
  </si>
  <si>
    <t>La Fiscalización del contrato estará a cargo de la persona Administradora de este contrato (Lic. Mauricio Castillo Rodriguez). Se validarán los aspectos físicos de los vehículos entregados, que ingresen sin defectos, que funcionen correctamente y que las características del servicio (reparaciones) cumplan con lo solicitado dentro del cartel.</t>
  </si>
  <si>
    <t>Mediante la resolución administrativa IMAS-SGSA-RESO-0023-2022 la Subgerencia de Soporte Administrativo resuelve Autorizar el uso de la excepción del procedimiento ordinario de Contratación Administrativa establecida en el artículo N° 139 inciso g. “Reparaciones indeterminadas” del Reglamento a la Ley de Contratación Administrativa, para prescindir de un concurso ordinario, por medio de la excepción de “reparaciones indeterminadas” a la empresa AGENCIA DATSUN S.A. con cédula jurídica 3-101-007435, para la reparación de los vehículos placas 261-244 y 261-236.</t>
  </si>
  <si>
    <t>14/09/2022 10:51</t>
  </si>
  <si>
    <t>15/09/2022</t>
  </si>
  <si>
    <t>21/09/2022 07:54</t>
  </si>
  <si>
    <t>26/09/2022 14:03</t>
  </si>
  <si>
    <t>10014450</t>
  </si>
  <si>
    <t>0062022003200006</t>
  </si>
  <si>
    <t>2022CD-000092-0005300001</t>
  </si>
  <si>
    <t>Polarizado de ventanales, puertas y colocación de logo institucional del ARDS Puntarenas</t>
  </si>
  <si>
    <t>CRC 1200000</t>
  </si>
  <si>
    <t>10014465</t>
  </si>
  <si>
    <t>La presente contratación se regirá por la ley de contratación Administrativa y su Reglamento, así como por el reglamento interno de contratación administrativa del IMAS._x000D_
Esta contratación se encuentra debidamente justificada a razón de la necesidad del Instituto Mixto de Ayuda Social de regular la entrada de luz solar evitando el reflejo en los monitores y así proteger de los rayos ultravioletas a los usuarios y funcionarios, lo anterior facilitará la realización de las labores de las personas funcionarias en el quehacer diario y contribuirá a que el producto final dirigido a los usuarios sea de mejor calidad. Adicional, el Área Regional de Desarrollo Social de Puntarenas, requiere del polarizado de los ventanales de las oficinas y colocación de logo institucional, con el objetivo de aumentar la seguridad, privacidad de mejorar la imagen institucional</t>
  </si>
  <si>
    <t>Se cuenta con personal de la UCAR Puntarenas para el proceso de contratación administrativa y de fiscalización para el recibo satisfactorio del servicio solicitado.</t>
  </si>
  <si>
    <t>Que los funcionarios del IMAS, puedan desempeñar sus funciones en cumplimiento de la normativa asociada, con lugares polivalentes que se adecuen a las distintas actividades, de manera que se potencie la productividad y eficiencia entre los miembros de los equipos de trabajo.</t>
  </si>
  <si>
    <t>Los espacios de oficina se han convertido en el lugar donde se pasan muchas horas al día. Esto implica obligatoriamente tener que cuidar detalladamente cada elemento para hacer este espacio lo más confortable posible y favorecer así, el desempeño de las actividades diarias de los funcionarios, para esto, es imprescindible contar con las medidas de seguridad, privacidad y regular el ingreso de luz solar en los espacios de trabajo</t>
  </si>
  <si>
    <t>La Fiscalización del contrato estará a cargo de la persona Administradora de este Contrato. Se validarán los aspectos del servicio entregado, que ingresen sin defectos, que se instalen correctamente, que los materiales sean de buena calidad y que las características cumplan con lo solicitado dentro del cartel.</t>
  </si>
  <si>
    <t>23/09/2022 10:50</t>
  </si>
  <si>
    <t>29/09/2022 07:57</t>
  </si>
  <si>
    <t>29/09/2022 08:00</t>
  </si>
  <si>
    <t>72154021</t>
  </si>
  <si>
    <t>92022337</t>
  </si>
  <si>
    <t>0062022003200007</t>
  </si>
  <si>
    <t>2022CD-000107-0005300001</t>
  </si>
  <si>
    <t>21/10/2022 13:46</t>
  </si>
  <si>
    <t>21/10/2022</t>
  </si>
  <si>
    <t>24/10/2022 16:19</t>
  </si>
  <si>
    <t>25/10/2022 07:54</t>
  </si>
  <si>
    <t>0062022003300001</t>
  </si>
  <si>
    <t>2022CD-000021-0005300001</t>
  </si>
  <si>
    <t>Servicio para el mantenimiento preventivo, planta eléctrica de emergencia del Área Regional Desarrollo Social Suroeste.</t>
  </si>
  <si>
    <t>10014229</t>
  </si>
  <si>
    <t>En el edificio ARDS SUROESTE se cuenta con una Planta Eléctrica modelo SDMO J20U SERIE 11011060 la cual constituye el mecanismo alternativo de suministro de energía eléctrica, cuando se presentan cortes eléctricos previstos o imprevistos, por lo cual se requiere realizar la contratación de servicios de mantenimiento preventivos, para garantizar el buen funcionamiento del mismo en todo momento, evitando los problemas que se puedan presentar por la de falta de fluido eléctrico en las oficinas del ARDS.</t>
  </si>
  <si>
    <t>El ARDS Suroeste, no cuenta con funcionarios que desarrollen labores con esta especialidad, por lo que debe contratarse externamente. Se estima que realizar el mantenimiento preventivo de estos equipos, garantiza que la vida útil de los mismos se prolongue más tiempo, ayudando con esto a reducir costos de reparaciones y adquisición de equipos nuevos.</t>
  </si>
  <si>
    <t>Contar con un servicio de mantenimiento preventivo para la planta eléctrica, con el_x000D_
fin de mantener el equipo en óptimas condiciones, disminuyendo los riesgos de fallo y garantizando el fluido de corriente eléctrica constante, y con esto garantizar las labores administrativas que se realizan por las personas funcionarias del ARDS SUROESTE, ayudando a tener un inmejorable servicio, ya que no existe perdida del tiempo laboral por estas interrupciones eléctricas.</t>
  </si>
  <si>
    <t>Es necesario suplir la necesidad con que se cuenta actualmente, debido a que el equipo SDMO J20U SERIE 11011060, ya no cuenta con periodo de garantía por parte del distribuidor, y siendo este el único respaldo con que se cuenta para garantizar el suministro eléctrico, un fallo de este y el suministro eléctrico, ocasionaran el cierre de oficinas, lo cual afectaría la atención al público y el cumplimiento de metas establecidos para el ARDS Suroeste. El servicio deseado deberá cumplir con las características solicitadas en la presente solicitud de contratación, por lo cual realizar un concurso abierto a la participación de las empresas que cumplan con los requerimientos técnicos del presente cartel, es la solución técnica viable en términos de contratación administrativa.</t>
  </si>
  <si>
    <t>Velar porque los mantenimientos sean realizados en las fechas estipuladas._x000D_
Reportar cualquier anomalía que se presente en el equipo._x000D_
Coordinar las visitas de los funcionarios del adjudicatario, además de los permisos de ingreso a las instalaciones del ARDS Suroeste._x000D_
Llevar un control estricto de visitas y trabajos realizados._x000D_
Revisión de pólizas de seguro por parte de la empresa encargada de los mantenimientos preventivos._x000D_
Notificar al contratista cualquier condición anormal en la operación del equipo, vía telefónica o por medio de correo electrónico._x000D_
Se dispone de personal de la unidad administrativa para la correcta verificación de la ejecución objeto del contrato. Por parte del área administrativa del ARDS Suroeste existe el compromiso de cooperar plenamente con las operaciones realizadas por el adjudicatario, en términos de permisos, accesos y facilidades, brindando condiciones óptimas que permitan llevar a cabo y terminar el trabajo en forma rápida y eficiente.</t>
  </si>
  <si>
    <t>Se cuenta con contenido presupuestario por ¢ 1 600 000,00 para realizar las 4 visitas anuales del primer año de mantenimiento preventivo.</t>
  </si>
  <si>
    <t>31/03/2022 15:18</t>
  </si>
  <si>
    <t>18/04/2022 08:36</t>
  </si>
  <si>
    <t>Leonardo Cascante Bonilla</t>
  </si>
  <si>
    <t>ESTEBAN MAURICIO NAVARRO SALAZAR</t>
  </si>
  <si>
    <t>19/04/2022 11:50</t>
  </si>
  <si>
    <t>12020100</t>
  </si>
  <si>
    <t>0062022003300002</t>
  </si>
  <si>
    <t>2022CD-000020-0005300001</t>
  </si>
  <si>
    <t>Servicio de fumigación y control de plagas en las oficinas del ARDS Suroeste, ULDS Alajuelita, ULDS Puriscal y ULDS Pavas.</t>
  </si>
  <si>
    <t>10014232</t>
  </si>
  <si>
    <t>El ARDS Suroeste y sus ULDS  tienen un área aproximada de 1541 metros cuadrados de construcción, mismas que cuentan con zonas verdes a su alrededor, provocando la proliferación de plagas, como roedores, zancudos, cucarachas entre otros, por lo cual se requiere mantener un control ecológico de plagas, para conservar los edificios en un ambiente agradable y en condiciones salubres, tanto para las personas funcionarias como para las personas usuarias que asisten diariamente a los servicios institucionales. Para lograr esto se requiere el servicio de fumigación en forma periódica, evitando con esto el daño de documentación valiosa como expedientes físicos y promoviendo la salud a las personas funcionarias como personas usuarias de la institución.</t>
  </si>
  <si>
    <t>El ARDS Suroeste, no cuenta con funcionarios que desarrollen labores con esta especialidad, por lo que debe contratarse externamente. Se estima que realizar el control de plagas periódicamente, ayudara a mantener las instalaciones libres de plagas de insectos, ratas y otros animales, que pueden provocar graves problemas de salud a las personas funcionarias; como personas usuarias que visitan las instalaciones, ayudando con esto a prevenir el deterioro de las instalaciones y los activos institucionales.</t>
  </si>
  <si>
    <t>En cumplimiento a las normas de seguridad para la salud de las personas, se requiere la fumigación de las oficinas del ARDS Suroste y sus ULDS, para el control y eliminación de plagas, tales como: roedores, cucarachas entre otras, 3 veces al año, esto con el fin de crear un ambiente más agradable para el funcionario como el público general.</t>
  </si>
  <si>
    <t>El IMAS no cuenta con funcionarios que puedan realizar labores de fumigación en las diferentes oficinas regionales, por tal motivo es necesario realizar la solicitud de servicios a terceros; a su vez es de gran interés para la Institución ya que se debe de velar por mantener un ambiente acorde a las necesidades de personas funcionarias y usuarias.</t>
  </si>
  <si>
    <t>Velar para que la fumigación sea realizada según cronograma._x000D_
Reportar cualquier anomalía que se presente en el servicio._x000D_
Coordinar las visitas de los funcionarios del adjudicatario, además de los permisos de ingreso a las instalaciones previo a realizar la fumigación._x000D_
Llevar un control estricto de visitas y trabajos realizados._x000D_
Revisión de pólizas de seguro por parte del adjudicatario._x000D_
Notificar al adjudicatario cualquier situación anormal, vía telefónica o por medio de correo electrónico._x000D_
Se dispone de personal de la unidad administrativa para la correcta verificación de la ejecución objeto del contrato. Por parte del área administrativa del ARDS Suroeste existe el compromiso de cooperar plenamente con las operaciones realizadas por el adjudicatario, en términos de permisos, accesos y facilidades, brindando condiciones óptimas que permitan llevar a cabo y terminar el trabajo en forma rápida y eficiente.</t>
  </si>
  <si>
    <t>Se cuenta con contenido presupuestario de ¢ 1.000.000,00 IVAI.</t>
  </si>
  <si>
    <t>05/04/2022 14:27</t>
  </si>
  <si>
    <t>18/04/2022 08:35</t>
  </si>
  <si>
    <t>19/04/2022 11:52</t>
  </si>
  <si>
    <t>0062022003300003</t>
  </si>
  <si>
    <t>2022CD-000064-0005300001</t>
  </si>
  <si>
    <t>Compra de tres sillas alto peso, para el Área Regional Desarrollo Social Suroeste</t>
  </si>
  <si>
    <t>10014370</t>
  </si>
  <si>
    <t>Las sillas ergonómicas son un bien necesario para labor diaria de las personas funcionarias, dado que deben permanecer gran parte del tiempo sentados. Es por ello que debe ser un instrumento que preste gran comodidad y calidad estructural._x000D_
Con el uso en el tiempo, estas se deterioran y sufren desperfectos, por lo que se requiere hacer un reemplazo paulatino de aquellas unidades que por su desgaste natural se han deteriorado y cumplieron su vida útil. Además, ese desgaste causa que algunas unidades sufran desperfectos y ya no puedan ser reparadas para su continuidad de uso._x000D_
En este orden de ideas resulta indispensable, el cambio de mobiliario obsoleto, mas la adquisición de sillas especiales, para aquellos funcionarios con condiciones de salud especiales, debido a que las sillas convencionales, no son aptas para los mismos, siendo esto un factor de salud ocupacional, se realiza la compra de estas sillas especiales para suplir la necesidad que se tiene actualmente.</t>
  </si>
  <si>
    <t>Se dispone del personal de la UCAR, del Área Regional de Desarrollo Social Suroeste para la recepción del mobiliario y verificar su buen estado, sin errores de fábrica o daños que comprometan su funcionalidad. Además, para la custodia y registró de documentos relacionados al equipo, así como brindar la información y en caso de algún reclamo por aspectos no acordes a lo contratado._x000D_
Esto con el fin de verificar la conservación de las condiciones de las sillas asignadas, así como evaluar en el transcurso del tiempo para detectar posibles daños atribuibles a la fabricación o condiciones de materiales, que sugieran realizar algún reclamo de la garantía del bien.</t>
  </si>
  <si>
    <t>Con la adquisición de este mobiliario se pretende brindar condiciones adecuadas a las personas funcionarias, que puedan contar con el equipo de oficina adecuado, el cual les permita la comodidad necesaria en sus labores cotidianas, facilitando una atención eficaz y oportuna para los usuarios Institucionales, además de evitar problemas de salud mayores en las personas funcionarias, que requieren este tipo de mobiliario especial.</t>
  </si>
  <si>
    <t>El IMAS cuenta actualmente con contratos en SICOP para compra de mobiliario mediante la modalidad por demanda, sin embargo para el modelo de sillas de alto peso objeto de _x000D_
este concurso, no se cuenta con un contrato vigente, por lo cual es necesario realizar un procedimiento de contratación administrativa para satisfacer esta necesidad prevista en el PAA 2022 de la institución. Es indispensable cumplir con los requerimientos ya aprobados para las diferentes unidades de la Institución, mismos que cuentan con una planificación para cada período por parte de las unidades en cuanto a las necesidades de cada oficina._x000D_
Dado que el IMAS no cuenta con un stock de equipo y mobiliario de oficina, ni bodegas para almacenar mobiliario, se hace necesaria la adquisición mediante compra a un proveedor externo que provea este tipo de bienes.</t>
  </si>
  <si>
    <t>La persona designada como Administradora de Contrato verificará que se cumplan todos los requisitos solicitados en el cartel, asimismo realizará las acciones necesarias para el control de la ejecución contractual según lo establecido en la Directriz GG- 1063-2020 Manual de Fiscalización de Contratos Administrativos._x000D_
Además también se dispone del personal de la unidad administrativa UCAR, que coordinará con la persona administradora del contrato para comunicar cualquier aspecto que sugiera el uso de la garantía establecida en el contrato, además de realizar el estudio técnico, junto a la Jefaturas respectivas, que se encargarán de verificar que los oferentes cumplan con las especificaciones técnicas, calidad y garantía requeridas para el cartel del concurso, con el fin de cumplir con la correcta ejecución del contrato.</t>
  </si>
  <si>
    <t>Compra de silla de alto peso.</t>
  </si>
  <si>
    <t>22/07/2022 07:36</t>
  </si>
  <si>
    <t>22/07/2022</t>
  </si>
  <si>
    <t>29/07/2022 14:43</t>
  </si>
  <si>
    <t>92137536</t>
  </si>
  <si>
    <t>0062022003300004</t>
  </si>
  <si>
    <t>Servicio de reparación para los vehículos Nissan Frontier Placa N° 261234 y N° 261260, asignados al Área Regional Desarrollo Social Suroeste y ULDS Alajuelita.</t>
  </si>
  <si>
    <t>CRC 3327301,84</t>
  </si>
  <si>
    <t>10014513</t>
  </si>
  <si>
    <t>En esta oficina regional el poder llegar a la población objetivo resulta ser de difícil acceso, por las zonas geográficas donde se ubican, lugares donde a los trabajadores sociales les corresponde visitar comunidades lejanas, y asistir a reuniones, dar seguimiento a familias, entre muchas otras funciones propias del cargo, para lo cual se requiere del uso de un vehículo de doble tracción, y que este se encuentre en optimas condiciones mecánicas para el cumplimiento de los objetivos institucionales como la movilización de los funcionarios designados a realizar estas y otras actividades específicas, por lo cual se considera de suma importancia realizar las reparaciones mecánicas que requieran las unidades móviles, justificado en que esta oficina carece de otro vehículo institucional para el traslado de funcionarios y el desarrollo de las actividades propias de la institución, por lo cual si se llega a presentar que algún vehículo se tenga que detener por alguna falla mecánica no reparada a tiempo, afectaría el cumplimiento de objetivos y metas de la oficina._x000D_
Por lo indicado anteriormente y con el fin de preservar la vida útil vehicular y resguardar la vida de las personas que se trasladan para realizar funciones propias a sus cargos, se hace necesario realizar las reparaciones indicadas, según los reportes realizados por los choferes de las unidades móviles, en conjunto con la revisión realizada por la Agencia en ambas unidades, para lo cual estas reparaciones son necesarias para conservar el buen funcionamiento de los vehículos institucionales, asegurando la integridad física de las personas que los utilizan.</t>
  </si>
  <si>
    <t>La institución no cuenta con el personal necesario y capacitado en la reparación de este tipo de activos, por lo cual se requiere la contratación de un ente externo. Para el seguimiento del contrato se cuenta con los funcionarios responsables de la contratación, Licdo. Leonardo Cascante Bonilla, Jefatura UCAR Suroeste, y la Licda. Ingrid Sandi Álvarez, Jefatura ULDS Alajuelita, ambos se encargarán del cumplimiento del contrato, en conjunto con los operadores móviles de las unidades asignados, velarán por la revisión y funcionamiento del vehículo y reportarán cualquier anomalía que se presente posterior a la reparación, además de ser necesario, se contara con la Unidad Técnica de Transportes Institucional.</t>
  </si>
  <si>
    <t>Garantizar que los vehículos (activo institucional) estén en óptimas condiciones de funcionamiento mecánicas, con el fin de no exponer a las personas trabajadoras que se deben trasladar a diferentes distritos y cantones del país en cumplimiento con los objetivos y metas institucionales que utilizan dichas unidades móviles. Además debido a que estos vehículos son de uso diario, resulta indispensable realizar las labores de mantenimiento recomendadas por la Agencia, para evitar daños mecánicos mayores.</t>
  </si>
  <si>
    <t>El IMAS no cuenta con personal calificado, ni taller mecánico propio para brindar estos tipos de servicios y reparaciones, por tanto es necesario realizar la solicitud a terceros, lo cual es de interés para la Institución, ya que se debe de velar por mantener los vehículos en optimas condiciones mecánicas, logrando con esto que la vida útil sea más prolongada, para lo cual el servicio brindado tiene que cumplir con las características solicitadas en el presente cartel, y para garantizar el cumplimiento de este objetivo se realizara un proceso de Contratación Directa</t>
  </si>
  <si>
    <t>Se dispone de personal de la unidad administrativa “UCAR” para realizar el estudio técnico de ofertas, que junto a la Jefaturas respectivas, que se encargarán de verificar que se cumplan las especificaciones técnicas y garantía, contenidas en el cartel de contratación, para el logro de los objetivos institucionales; así como la correcta ejecución del contrato._x000D_
La Fiscalización del contrato estará a cargo del señor Leonardo Cascante Bonilla Jefatura UCAR Suroeste, correo electrónico lcascante@imas.go.cr, teléfono 2226-3595, y la Licda. Ingrid Sandi Álvarez Jefatura ULDS Alajuelita, correo electrónico isandia@imas.go.cr, teléfono 2227-6809. Los cuales validaran que los servicios entregados, y las características del servicio cumplan con lo solicitado dentro del cartel._x000D_
Por su parte la Unidad Coordinación Administrativa Regional “UCAR”, se encargara de:_x000D_
_x000D_
Velar porque la facturación del servicio brindado se realice según la legislación tributaria vigente._x000D_
Reportar cualquier anomalía que se presente durante la ejecución del contrato._x000D_
Verificar durante la ejecución del contrato, que el oferente este al día con las obligaciones tributarias correspondientes._x000D_
Supervisar que el mantenimiento sea realizado conforme a lo solicitado en el cartel._x000D_
Reportar cualquier anomalía que se presente en los equipos y en el servicio y establecer medidas correctivas necesarias para que el contratista se ajuste al cumplimiento de sus obligaciones, de conformidad con los términos del contrato, cuando lo amerite</t>
  </si>
  <si>
    <t>Los recursos se encuentran liberados en el centro gestor 1212000000 en la posición presupuestaria 1.08.05, Mantenimiento y reparación de equipo de transporte.</t>
  </si>
  <si>
    <t>25/10/2022 10:50</t>
  </si>
  <si>
    <t>12020400</t>
  </si>
  <si>
    <t>0062022003300005</t>
  </si>
  <si>
    <t>2022CD-000108-0005300001</t>
  </si>
  <si>
    <t>La persona designada como Administradora de Contrato verificará que se cumplan todos los requisitos solicitados previos al inicio del contrato, asimismo realizará las acciones necesarias para el control de la ejecución contractual según lo establecido en la Directriz GG- 1063-2020 Manual de Fiscalización de Contratos Administrativos._x000D_
Se dispone de personal de la unidad administrativa “UCAR” para realizar el estudio técnico de ofertas, que junto a la Jefaturas respectivas, que se encargarán de verificar que se cumplan las especificaciones técnicas y garantía, contenidas en el cartel de contratación, para el logro de los objetivos institucionales; así como la correcta ejecución del contrato._x000D_
La Fiscalización del contrato estará a cargo del señor Leonardo Cascante Bonilla Jefatura UCAR Suroeste, correo electrónico lcascante@imas.go.cr, teléfono 2226-3595, y la Licda. Ingrid Sandi Álvarez Jefatura ULDS Alajuelita, correo electrónico isandia@imas.go.cr, teléfono 2227-6809. Los cuales validaran que los servicios entregados, y las características del servicio cumplan con lo solicitado dentro del cartel._x000D_
Por su parte la Unidad Coordinación Administrativa Regional “UCAR”, se encargara de:_x000D_
Velar porque la facturación del servicio brindado se realice según la legislación tributaria vigente._x000D_
Reportar cualquier anomalía que se presente durante la ejecución del contrato._x000D_
Verificar durante la ejecución del contrato, que el oferente este al día con las obligaciones tributarias correspondientes._x000D_
Supervisar que el mantenimiento sea realizado conforme a lo solicitado en el cartel._x000D_
Reportar cualquier anomalía que se presente en los equipos y en el servicio y establecer medidas correctivas necesarias para que el contratista se ajuste al cumplimiento de sus obligaciones, de conformidad con los términos del contrato, cuando lo amerite.</t>
  </si>
  <si>
    <t>El costo total estimado corresponde para la reparación de ambos vehículos institucionales.</t>
  </si>
  <si>
    <t>27/10/2022 17:00</t>
  </si>
  <si>
    <t>27/10/2022</t>
  </si>
  <si>
    <t>03/11/2022 17:03</t>
  </si>
  <si>
    <t>04/11/2022 08:13</t>
  </si>
  <si>
    <t>0062022003300006</t>
  </si>
  <si>
    <t>2022CD-000109-0005300001</t>
  </si>
  <si>
    <t>Servicio de reparación para vehículo Institucional Toyota Hilux Placa N° 261294 asignado al ULDS Pavas.</t>
  </si>
  <si>
    <t>CRC 1362161,48</t>
  </si>
  <si>
    <t>10014529</t>
  </si>
  <si>
    <t>La institución no cuenta con el personal necesario y capacitado en la reparación de este tipo de activos, por lo cual se requiere la contratación de un ente externo. Para el seguimiento del contrato se cuenta con la funcionaria Licda. Vanessa Hidalgo Cardenas, Jefatura ULDS Pavas, la cual se encargará del cumplimiento del contrato, en conjunto con el operador móvil de las unidade, ambos velarán por la revisión y funcionamiento del vehículo y reportarán cualquier anomalía que se presente posterior a la reparación, además de ser necesario, se contara con la Unidad Técnica de Transportes Institucional.</t>
  </si>
  <si>
    <t>La persona designada como Administradora de Contrato verificará que se cumplan todos los requisitos solicitados previos al inicio del contrato, asimismo realizará las acciones necesarias para el control de la ejecución contractual según lo establecido en la Directriz GG- 1063-2020 Manual de Fiscalización de Contratos Administrativos._x000D_
Se dispone de personal de la unidad administrativa “UCAR” para realizar el estudio técnico de ofertas, que junto a la Jefaturas respectivas, que se encargarán de verificar que se cumplan las especificaciones técnicas y garantía, contenidas en el cartel de contratación, para el logro de los objetivos institucionales; así como la correcta ejecución del contrato._x000D_
La Fiscalización del contrato estará a cargo la funcionaria Licda. Vanessa Hidalgo Cardenas, Jefatura ULDS Pavas, correo electrónico vhidalgo@imas.go.cr, teléfono 2227-0926. Lo cual validara que los servicios entregados, y las características del servicio cumplan con lo solicitado dentro del cartel._x000D_
Por su parte la Unidad Coordinación Administrativa Regional “UCAR”, se encargara de:_x000D_
 Velar porque la facturación del servicio brindado se realice según la legislación tributaria vigente._x000D_
 Reportar cualquier anomalía que se presente durante la ejecución del contrato._x000D_
 Verificar durante la ejecución del contrato, que el oferente este al día con las obligaciones tributarias correspondientes._x000D_
 Supervisar que el mantenimiento sea realizado conforme a lo solicitado en el cartel._x000D_
Reportar cualquier anomalía que se presente en los equipos y en el servicio y establecer medidas correctivas necesarias para que el contratista se ajuste al cumplimiento de sus obligaciones, de conformidad con los términos del contrato, cuando lo amerite.</t>
  </si>
  <si>
    <t>Reparaciones para vehículo institucional ULDS Pavas.</t>
  </si>
  <si>
    <t>28/10/2022 13:56</t>
  </si>
  <si>
    <t>03/11/2022 17:00</t>
  </si>
  <si>
    <t>VANESSA HIDALGO CARDENAS</t>
  </si>
  <si>
    <t>04/11/2022 08:05</t>
  </si>
  <si>
    <t>12020300</t>
  </si>
  <si>
    <t>0062022003900001</t>
  </si>
  <si>
    <t>2022CD-000116-0005300001</t>
  </si>
  <si>
    <t>Servicio técnio de reparación</t>
  </si>
  <si>
    <t>CRC 650000</t>
  </si>
  <si>
    <t>Contratación de servicios técnicos para reparación de impresora multifuncional marca Kyocera de la Presidencia Ejecutiva</t>
  </si>
  <si>
    <t>Se requiere contar con el equipo de impresión multifuncional de la Presidencia Ejecutiva en buen estado, debido al volumen de trabajo del despacho, a la necesidad de tramitar documentos, recepción de faxes y envío de documentos escaneados.</t>
  </si>
  <si>
    <t>Se cuenta con el personal de la Presidencia Ejecutiva así como con el personal de Tecnologías de Información, para apoyar a Nelson Mora Céspedes, administrador del contrato, en cuanto a la verificación de la correcta ejecución del servicio.</t>
  </si>
  <si>
    <t>La finalidad pública es contar con la herramienta tecnológica para la tramitación de documentos públicos, recepción de información y envío de documentos dirigidos al público interno del IMAS y a la ciudadanía en general.</t>
  </si>
  <si>
    <t>Para que este proceso sea continuo, es necesario contar con un servicio especializado en reparación del equipo que supla las necesidades de reparación del equipo. Es necesario realizar mejoras continuas de los equipos para poder cumplir con las obligaciones de la Presidencia Ejecutiva.</t>
  </si>
  <si>
    <t>Durante la etapa de ejecución del contrato, se estará supervisará la correcta reparación del equipo. Se solicitará el apoyo del personal de TI de la institución para comprobar su correcta reparación.</t>
  </si>
  <si>
    <t>Se tiene como objetivo reparar la impresora multifuncional marca Kyocera de la Presidencia Ejecutiva.</t>
  </si>
  <si>
    <t>26/10/2022 11:30</t>
  </si>
  <si>
    <t>14/11/2022 16:28</t>
  </si>
  <si>
    <t>NELSON MORA CESPEDES</t>
  </si>
  <si>
    <t>15/11/2022 14:05</t>
  </si>
  <si>
    <t>92091745</t>
  </si>
  <si>
    <t>10014522</t>
  </si>
  <si>
    <t>0062022004900001</t>
  </si>
  <si>
    <t>2022CD-000006-0005300001</t>
  </si>
  <si>
    <t>Servicio de Mantenimiento del Sistema SACET para el Control de Llamadas</t>
  </si>
  <si>
    <t>CRC 8000000</t>
  </si>
  <si>
    <t>10014153</t>
  </si>
  <si>
    <t>Con el fin de mantener los servicios que brinda el IMAS es necesario extender el funcionamiento de herramientas para mejorar de los puntos de enlace con la comunidad tanto interna como externa. Sobre este punto, es necesario e imprescindible actualizar la plataforma de comunicación que existe en el IMAS, la cual primordialmente es la Central Telefónica y ahora esta convive con otra herramienta que permite llevar un control de las llamadas. Por esta razón, de manera resumida, se está solicitando mantener la herramienta operativa.</t>
  </si>
  <si>
    <t>Para llevar a cabo la verificación de ingreso del equipo, se designará un funcionario por parte de Tecnologías de Información que lleve a cabo dicha verificación. Para tales efectos se designará a José Pablo Arce Barrantes la tarea descrita</t>
  </si>
  <si>
    <t>Como se indicó anteriormente, esta solución beneficiara puntualmente a los usuarios externos e impactara en los servicios que brinda el IMAS a través de los canales de comunicación. Además, internamente beneficiara a canales de comunicaciones como Contraloría de Servicios, Proveeduría, Administración Tributaria, entre otros, los cuales requieren de este tipo de control.</t>
  </si>
  <si>
    <t>Se solicita un contrato para mantener operativa la herramienta para control de llamadas SACET, la cual esta implementada en la Institución y mantendrá los servicios activos que brinda la central telefónica Siemens Hipath 4000, mediante la cual se pueden analizar las llamadas salientes o entrantes y analizar estadísticas de estas. Es una herramienta necesaria para medir el nivel de servicio que brinda el IMAS y el poco personal que existe para atender la necesidad que hay en cuanto a la información y toma de decisiones que requiere el analisis de llamadas y control de estas.</t>
  </si>
  <si>
    <t>El funcionario responsable de la Contratación verificará que el ingreso del software cumpla con las especificaciones aquí consignadas, previo a la autorización de pago de la factura por lo que se hará una verificación de la calidad del producto durante la autorización de recepción final asegurando que cumpla con las condiciones de calidad ofertadas y adjudicadas en el procedimiento de contratación. Para tales efectos se designará a José Pablo Arce Barrantes la tarea descrita.</t>
  </si>
  <si>
    <t>Los bienes ofertados deben cumplir con las condiciones o características indicadas en el documento adjunto._x000D_
* Es una contratación directa segun los lineamientos el limite son 27.350.000,00. _x000D_
* Los precios indicados incluyen IVA._x000D_
* La vigencia del contrato será de un año, con posibilidad de prórrogas facultativas, según el interés institucional y los resultados de la evaluación de calidad, hasta por 3 períodos similares, para un máximo de 4 años.</t>
  </si>
  <si>
    <t>22/02/2022 16:29</t>
  </si>
  <si>
    <t>07/03/2022 10:22</t>
  </si>
  <si>
    <t>JOSE PABLO ARCE BARRANTES</t>
  </si>
  <si>
    <t>08/03/2022 07:30</t>
  </si>
  <si>
    <t>81111898</t>
  </si>
  <si>
    <t>92016756</t>
  </si>
  <si>
    <t>11021100</t>
  </si>
  <si>
    <t>0062022004900002</t>
  </si>
  <si>
    <t>2022LA-000019-0005300001</t>
  </si>
  <si>
    <t>Adquisición de cuarto NODO para Servidor de Hyperconvergencia y licenciamiento</t>
  </si>
  <si>
    <t>CRC 68000000</t>
  </si>
  <si>
    <t>0010014176</t>
  </si>
  <si>
    <t>2.1.	Justificación de la procedencia de la contratación._x000D_
El área de tecnologías de información (TI) busca fortalecer los procesos internos de contingencia, cargas de trabajo de la infraestructura de servidores y recuperación ante situaciones desastrosas, virus, caída de servicios entre otros que afecten la continuidad de los sistemas de información y servicios informáticos que se brindan tanto a lo interno como para las personas que gestionan tramites en el IMAS._x000D_
Por lo anterior se requiere integrar a la infraestructura actual de convergencia e hiperconvergencia un cuarto nodo, que permita crear una infraestructura mínima de recuperación ante algún desastre natural o provocado, automatizando procesos que mejoren la gestión en la carga de trabajo de cada nodo, permitiendo automáticamente balanceos de cargas, movimiento automático de máquinas virtuales entre otros, en general brindará una mejora en la gestión de los recursos de la infraestructura principal del IMAS y permitiendo al mismo tiempo mayor capacidad, vida útil de la infraestructura, reduce los tiempo de espera en los sistemas y el tiempo en gestiones de los administradores, esto se logra actualizando el licenciamiento actual de los 3 nodos que ya posee la infraestructura del IMAS</t>
  </si>
  <si>
    <t>Los equipos y materiales para desarrollar la solución serán adsorbidos por el oferente, en otras palabras, el costo por material y recurso humano corre por cuenta del oferente. _x000D_
Para llevar a cabo la verificación de ingreso del equipo y recurso humano, se designará al funcionario Jose Pablo Arce Barrantes por parte de Tecnologías de Información que lleve a cabo dicha verificación.</t>
  </si>
  <si>
    <t>Por medio de esta contratación la infraestructura de servidores del IMAS obtendrá un cuarto nodo y la actualización del licenciamiento correspondiente para mitigar caídas, mejorar distribuciones de cargas en forma automática, incrementar su capacidad, tiempo de vida útil y tiempo de restauración de los servicios entre otros más que son en beneficio directo de los servicios informáticos que se brindan en el IMAS.</t>
  </si>
  <si>
    <t>Se analizó el objetivo principal de mantener en óptimas condiciones la infraestructura de servidores del IMAS, en cuanto a recuperación, capacidad, automatización de tareas de mantenimientos programados, vida útil y continuidad, con base en los puntos anteriores se establece que la mejor alternativa de lograrlo es la adquisición de un cuarto nodo y la actualización del licenciamiento de los restantes 3 que el IMAS ya posee.</t>
  </si>
  <si>
    <t>El funcionario responsable de la Contratación, verificará que el ingreso del equipo, previo a la autorización de pago de la factura por lo que se hará una verificación de la calidad del producto durante la autorización de la opción final asegurando que cumpla con las condiciones de calidad ofertadas y adjudicadas en el procedimiento de contratación.</t>
  </si>
  <si>
    <t>Por favor ver los términos de referencia Adjuntos para mayor claridad.</t>
  </si>
  <si>
    <t>01/03/2022 13:00</t>
  </si>
  <si>
    <t>15/06/2022 12:20</t>
  </si>
  <si>
    <t>Luis Adolfo González Alguera</t>
  </si>
  <si>
    <t>EDDY GERARDO GONZALEZ RODRIGUEZ</t>
  </si>
  <si>
    <t>24/06/2022 08:47</t>
  </si>
  <si>
    <t>81112202</t>
  </si>
  <si>
    <t>92221946</t>
  </si>
  <si>
    <t>43211501</t>
  </si>
  <si>
    <t>92148034</t>
  </si>
  <si>
    <t>0062022004900003</t>
  </si>
  <si>
    <t>2022LA-000009-0005300001</t>
  </si>
  <si>
    <t>ADQUISICIÓN E IMPLEMENTACIÓN DE EQUIPO TIPO SERVIDOR PARA CONTINGENCIA DE SEGURIDAD PERIMETRAL INSTITUCIONAL</t>
  </si>
  <si>
    <t>CRC 47972245,2</t>
  </si>
  <si>
    <t>10014188</t>
  </si>
  <si>
    <t>Debido a los eventos ocurridos e intrusiones generadas mediante las amenazas externas presentadas es necesario implementar en la institución medidas recomendadas por el mercado, implementando los estándares globales y buenas prácticas que los fabricantes respaldan. Por esta razón esta solicitud tiene como objetivo implementar las contingencias tecnológicas necesarias para mantener un firewall actualizado contra las amenazas e intrusiones que atentan contra los servicios institucionales que administra el IMAS.</t>
  </si>
  <si>
    <t>Los equipos y materiales para desarrollar la solución serán adsorbidos por el oferente, en otras palabras, el costo por material y recurso humano corre por cuenta del oferente._x000D_
Para llevar a cabo la verificación de ingreso del equipo y recurso humano, se designará un funcionario por parte de Tecnologías de Información que lleve a cabo dicha verificación.</t>
  </si>
  <si>
    <t>Debido a los recientes eventos que se presentaron en la Institución, Tecnologias de Informacion ha tratado de mejorar las herramientas y aplicaciones en torno a la seguridad de la información y bloqueo de intrusiones. Mediante esta contratación mejoraremos la seguridad de la red mediante la implementación de un equipo de filtrado y detección de amenazas de manera escalonada y con factor de contingencia asociado al firewall Institucional. Esta implementación de contrafuegos brindará seguridad y protección contra las intrusiones y amenazas que afectan la ejecución de las tareas institucionales.</t>
  </si>
  <si>
    <t>Actualmente la institución cuenta con un Firewall muy consolidado, sin embargo, con esta contratación se implementará un plan dual de contingencia en el Firewall, donde de manera distribuida estarán controlando y validando el tráfico de la red y de igual manera se trabajará como contingencia en caso de una caída por parte de alguno de ellos. Según la recomendación del fabricante y el analisis de los estándares del mercado es necesario tener implementados dos equipos similares, actualmente tenemos un equipo QUANTUM 6600 y requerimos un similar para su implementación.</t>
  </si>
  <si>
    <t>El funcionario responsable de la contratación verificará que el ingreso del equipo, previo a la autorización de pago de la factura por lo que se hará una verificación de la calidad del producto durante la autorización de la opción final asegurando que cumpla con las condiciones de calidad ofertadas y adjudicadas en el procedimiento de contratación.</t>
  </si>
  <si>
    <t>Los bienes ofertados deben cumplir con las condiciones o características indicadas en el documento adjunto._x000D_
* Los precios indicados incluyen IVA.._x000D_
* La vigencia del contrato será de 2 meses _x000D_
* Se solicita un año de garantía de los equipos_x000D_
_x000D_
Estudio de Ofertas _x000D_
* Oferta 1 $72,685_x000D_
* Oferta 2 $89,270</t>
  </si>
  <si>
    <t>08/03/2022 14:07</t>
  </si>
  <si>
    <t>04/07/2022</t>
  </si>
  <si>
    <t>06/07/2022 05:31</t>
  </si>
  <si>
    <t>06/07/2022 13:19</t>
  </si>
  <si>
    <t>43222501</t>
  </si>
  <si>
    <t>92105656</t>
  </si>
  <si>
    <t>0062022004900004</t>
  </si>
  <si>
    <t>2022CD-000055-0005300001</t>
  </si>
  <si>
    <t>ADQUISICION SWITCH CON PUERTOS DE FIBRA</t>
  </si>
  <si>
    <t>CRC 25756885</t>
  </si>
  <si>
    <t>10014174</t>
  </si>
  <si>
    <t>Es necesario sustituir el equipo de comunicación de redes de fibra (switch) Catalyst 3750 el cual es un equipo obsoleto que no cuenta con soporte del fabricante y por el deterioro que ha sufrido desde su adquisición, además, porque ya cumplió su vida útil._x000D_
_x000D_
Este equipo es esencial para brindar acceso a los usuarios de oficinas centrales el acceso a internet, paquetes, sistemas y servicios informáticos.</t>
  </si>
  <si>
    <t>Para llevar a cabo la verificación de ingreso del equipo y recurso humano, se designará un funcionario por parte de Tecnologías de Información que lleve a cabo dicha verificación.</t>
  </si>
  <si>
    <t>Garantizar la conectividad de las oficinas centrales del IMAS para brindar a los usuarios institucionales de internet, paquetes, sistemas y servicios informáticos, necesarios para la realización de las labores diarias de los funcionarios de la institución.</t>
  </si>
  <si>
    <t>Es necesario contar con un switch de comunicación de redes con puertos de fibra de un modelo actualizado que incluya mejoras tecnológicas tales como: velocidad de transmisión, direccionamientos, protocolos, seguridad, entre otros, que permitan le a la institución contar la infraestructura necesaria para garantizar el suministro oportuno de internet, paquetes, sistemas y los servicios de sistemas institucionales servicios informáticos.</t>
  </si>
  <si>
    <t>El funcionario responsable de la Contratación verificará el ingreso del equipo, previo a la autorización de pago de la factura por lo que se hará una verificación de la calidad del producto durante la autorización de la opción final asegurando que cumpla con las condiciones de calidad ofertadas y adjudicadas en el procedimiento de contratación.</t>
  </si>
  <si>
    <t>Las ofertas de los proveedores, deben cumplir con las condiciones y características indicadas en el documento adjunto denominado: "Adquisición switch con puertos de fibra.pdf"</t>
  </si>
  <si>
    <t>09/03/2022 12:08</t>
  </si>
  <si>
    <t>09/06/2022</t>
  </si>
  <si>
    <t>16/06/2022 14:59</t>
  </si>
  <si>
    <t>Freddy Ramírez Castro</t>
  </si>
  <si>
    <t>24/06/2022 09:27</t>
  </si>
  <si>
    <t>43222612</t>
  </si>
  <si>
    <t>92337224</t>
  </si>
  <si>
    <t>0062022004900005</t>
  </si>
  <si>
    <t>2022CD-000038-0005300001</t>
  </si>
  <si>
    <t>ADQUISICIÓN DE DOS TELEVISORES LED</t>
  </si>
  <si>
    <t>CRC 2000000</t>
  </si>
  <si>
    <t>10014189</t>
  </si>
  <si>
    <t>Es necesario equipar al Área de Tecnologías de Información con dos televisores LED que nos permita estar monitoreando los estados de las redes institucionales y mejorar la atención que se brinda en el departamento. Mediante esta estrategia estaremos monitoreando los servicios que proveemos en la institución, de manera tal que se atenderán oportunamente.</t>
  </si>
  <si>
    <t>Los equipos y materiales para desarrollar la solución serán adsorbidos por el oferente, en otras palabras, el costo por material y recurso humano corre por cuenta del oferente._x000D_
Para llevar a cabo la verificación de ingreso del equipo y recurso humano, se designará un funcionario por parte de Tecnologías de Información que lleve a cabo dicha verificación</t>
  </si>
  <si>
    <t>La finalidad de esta compra es adquirir los elementos necesarios para realizar las labores diarias, las cuales constan de un televisor led. A raíz de esto la institución y el personal relacionado se verán beneficiados de las adaptaciones requeridas, ya que una permitirá mejorar la prestación de servicios mediante el monitoreo de los estados de la red y monitoreo de casos atreves de una aplicación que monitorea la red, genera alarmas y detecta deficiencias en las conexiones, en el caso de la otra, brindara las condiciones del entorno laboral necesarias para que el funcionario continúe laborando</t>
  </si>
  <si>
    <t>Se debe realizar una contratación directa por escasa cuantía según art.2 inc. h) Ley Contratación Administrativa y art. 144 del Reglamento, debido costo de los televisores led solicitados</t>
  </si>
  <si>
    <t>El funcionario responsable de la Contratación verificará que el ingreso del equipo, previo a la autorización de pago de la factura por lo que se hará una verificación de la calidad del producto durante la autorización de la opción final asegurando que cumpla con las condiciones de calidad ofertadas y adjudicadas en el procedimiento de contratación.</t>
  </si>
  <si>
    <t>Los bienes ofertados deben cumplir con las condiciones o características indicadas en el documento adjunto._x000D_
* Los precios indicados incluyen IVA..</t>
  </si>
  <si>
    <t>29/03/2022 09:37</t>
  </si>
  <si>
    <t>12/05/2022 08:45</t>
  </si>
  <si>
    <t>10/06/2022 08:44</t>
  </si>
  <si>
    <t>92033445</t>
  </si>
  <si>
    <t>cuentas11021100</t>
  </si>
  <si>
    <t>0062022004900006</t>
  </si>
  <si>
    <t>2022CD-000031-0005300001</t>
  </si>
  <si>
    <t>RENOVACION DEL SERVICIO DE SOPORTE DE FABRICA DE PLATAFORMAS DELL EMC</t>
  </si>
  <si>
    <t>10014267</t>
  </si>
  <si>
    <t>Se requiere renovar el servicio de soporte del fabricante de las plataformas Dell EMC, el cual está orientado a fortalecer y maximizar el funcionamiento de los equipos estratégicos que la administración ha adquirido con el paso del tiempo. El fabricante mediante sus canales en el país brinda las herramientas para realizar el soporte que se necesita y se requiere para la Institución. Esta contratación consiste en un insumo para el servicio de mantenimiento de estas herramientas que requiere la institución para el mantenimiento preventivo y correctivo podrán atender eventos que requieren del conocimiento y experiencia necesaria para solventar los diversos eventos que pueden surgir y pueden ser atendidos por el servicio</t>
  </si>
  <si>
    <t>Los equipos y materiales para desarrollar el servicio serán adsorbidos por el oferente, en otras palabras, el costo por material y recurso humano corre por cuenta del oferente.</t>
  </si>
  <si>
    <t>El propósito general que busca esta contratación es solventar las necesidades institucionales que existen en torno a los equipos DELL EMC ubicados en el cuarto de Servidores, los cuales son de carácter estratégico y contienen diversas plataformas y servicios institucionales, que proveen accesos a funcionarios e instituciones tanto internas como externas. Por consiguiente, su finalidad publica es solventar una necesidad general, de índole institucional y establecer una medida de soporte correctivo y preventivo para solventar los riesgos existentes en torno a la infraestructura DELL EMC</t>
  </si>
  <si>
    <t>La selección técnica de este servicio recae en que previamente existen equipos DELL EMC y Servicios de Soporte y Mantenimiento de las plataformas, para esta línea se requiere de la renovación del servicio por parte del fabricante de las plataformas que tiene el IMAS ha configurado e instalado como: VxRail E560F, DATADOMAIN 6300 y el Avamar Virtual Machine Combined Proxy. Para las plataformas instaladas en el IMAS de la marca  DELL EMC hemos contemplado  un servicio de mantenimiento especializado, mediante profesionales en la materia, sin embargo es necesario contar con el soporte extendido de parte del fabricante para hacer uso de las herramientas que el mismo provee</t>
  </si>
  <si>
    <t>El funcionario responsable de la Contratación verificará que la presentación del servicio cumpla con las especificaciones aquí consignadas, previo a la autorización de pago de la factura por lo que se hará una verificación de la calidad del producto durante la autorización de selección final asegurando que cumpla con las condiciones de calidad ofertadas y adjudicadas en el procedimiento de contratación.</t>
  </si>
  <si>
    <t>Los bienes ofertados deben cumplir con las condiciones o características indicadas en el documento adjunto._x000D_
_x000D_
* Es una contratación directa según los lineamientos el limite son 28,260,000_x000D_
* Los precios indicados incluyen IVA.._x000D_
* La vigencia del contrato será de un año</t>
  </si>
  <si>
    <t>05/05/2022 12:25</t>
  </si>
  <si>
    <t>12/05/2022 08:44</t>
  </si>
  <si>
    <t>16/05/2022 08:34</t>
  </si>
  <si>
    <t>81112305</t>
  </si>
  <si>
    <t>92059992</t>
  </si>
  <si>
    <t>0062022004900007</t>
  </si>
  <si>
    <t>2022LA-000023-0005300001</t>
  </si>
  <si>
    <t>ADQUISICIÓN DE SERVICIOS BAJO DEMANDA Y DE CUANTÍA INESTIMABLE EN LA NUBE DE AZURE PARA MIGRACIÓN DE SERVIDORES DEL IMAS.</t>
  </si>
  <si>
    <t>CRC 60000000</t>
  </si>
  <si>
    <t>10014274</t>
  </si>
  <si>
    <t>Con la finalidad de robustecer la infraestructura del departamento de tecnologías de información (TI) del IMAS para contar con servicios e infraestructura en la nube que permita utilizar las distintas tecnologías para mantener los diversos servicios que se brindan a lo interno y externo de la institución el mayor tiempo posible disponible para los tramites._x000D_
_x000D_
Esta contratación permitirá al departamento de TI, contar con herramientas y servicios en la nube automatizados de gestión, control, rendimiento, escalabilidad horizontal y vertical, recuperación de sistemas, planes de contingencia, seguridad de infraestructura e información, respaldos de la información y restauración, entre otros más._x000D_
_x000D_
Por la dinámica técnica del proyecto, en donde se busca la utilización eficiente y eficaz de los recursos informáticos y económicos de la institución, la modalidad de la contratación que beneficia al IMAS, a los usuarios y además fue  tecnológicamente analizada por el departamento de TI, es bajo la modalidad de demanda y de cuantía inestimable, esto debido que dicha modalidad permitirá ajustar la cantidad de recursos informáticos que se requieran, para mantener, como objetivo principal, los servicios informáticos que el IMAS ofrece a los usuarios internos y a las personas externas que generan tramites o consultan información, obteniendo un alto grado de estabilidad de todos estos servicios proporcionados, o en su caso contrario, si se determina que el uso de los recursos informáticos en la nube esta holgado conforme a la demanda usual de servicios, se podrá disminuir y mantener un ahorro a la institución._x000D_
_x000D_
La computación en la nube es una tendencia que cada vez va ganando más fuerza entre las empresas que prestan servicios a través de la web y usuarios que acceden a ellos a través de Internet.</t>
  </si>
  <si>
    <t>Los equipos y materiales para completar la solución serán adsorbidos por el oferente, en otras palabras, el costo por material y recurso humano corre por cuenta del oferente. _x000D_
_x000D_
El Departamento de Tecnologías de Información cuenta con la organización, el recurso humano, material e infraestructura para verificar la correcta ejecución del objeto de la contratación, cuantitativa y cualitativamente, así como para llevar el seguimiento de la ejecución contractual, en cuanto a lo que al Administrador de Contrato le corresponde.</t>
  </si>
  <si>
    <t>La contratación tiene como finalidad integral beneficiar de forma general a los usuarios internos y externos al brindar alta disponibilidad de servicios informáticos de forma continua. Como beneficio directo se obtendrá alta disponibilidad de los sistemas y servicios en la nube publica de AZURE, además de proporcionar directamente al departamento de TI, servicios de almacenamiento, monitoreo de estado de servidores, virtualización, crecimiento horizontal o vertical, respaldos, recuperación, utilización de recursos informáticos durante un rango de tiempo determinado, por ejemplo, la consulta del expediente de los beneficiarios de lunes a viernes de 5 am a 10 pm, o el servicio de DNS 24/7, esto permite ajustar el pago conforme a lo realmente utilizado o requerido por la institución.</t>
  </si>
  <si>
    <t>Considerando que se ha explorado el mercado, tecnologías actuales y consultas con distintos proveedores, se ha determinado que la solución más apropiada es la adquisición de servicios en la nube publica de AZURE, que permita procesamiento, servicios de almacenamiento, virtualización, crecimiento horizontal y vertical, monitoreo de estado de servidores, respaldos, recuperación, utilización de recursos informáticos durante un rango de tiempo determinado entre otros, bajo la figura de contratación de entrega bajo demanda, cuantía inestimable, para ajustar los recursos informáticos en cualquier momento dependiendo de los requerimientos que requieran los sistemas o servicios hospedados en la nube._x000D_
La escogencia de la nube publica Azure de Microsoft, se establece mediante el análisis de la arquitectura de negocios que el IMAS posee en la arquitectura de referencia y que se complementa con la arquitectura objetivo a la que apunta la ruta estratégica de la institución, por lo que se integra a cabalidad con la visión institucional en la gestión de las tecnologías._x000D_
Adicionalmente, conforme a la visión institucional en la gestión de tecnologías de información, se requiere que la tecnología de la nube, sean complementarias a las que ya están en funcionamiento en la institución y que sean acordes con las capacidades técnicas del recurso humano en TI y sus diferentes integraciones, productos y otras que la institución ya posee, para permitir una estandarización y compatibilidad en la tecnología que ya posee el IMAS, como el portal del office 365, sistemas de VOIP con Teams, los sistemas en la nube de gestión cobratoria de las tiendas comerciales del IMAS, el SINIRUBE y FIDEIMAS que también son parte importante de este contexto, ya que también tienen muchos recursos y servicios en el nube de Microsoft AZURE._x000D_
_x000D_
Indicado los puntos anteriores, de forma técnica, conveniente, funcional y estandarizando tecnologías que ya están implementadas, la solución de nube para esta contratación esta enfocada a que cualquier proveedor que cumpla con las condiciones establecidas de perfil pueda ofertar los servicios de nube publica de Microsoft AZURE.</t>
  </si>
  <si>
    <t>El funcionario responsable de la Contratación verificará que la presentación del equipo cumpla con las especificaciones aquí consignadas, previo a la autorización de pago de la factura por lo que se hará una verificación de la calidad del producto durante la autorización de selección final asegurando que cumpla con las condiciones de calidad ofertadas y adjudicadas en el procedimiento de contratación.</t>
  </si>
  <si>
    <t>favor revisar los términos técnicos de los documentos._x000D_
Se requiere que un mismo proveedor brinde:_x000D_
1-Servicio de implementación de la nuble publica AZURE_x000D_
2-Servicios de IaaS por demanda y cuantía inestimable en la nube publica de AZURE (Mensualidad)</t>
  </si>
  <si>
    <t>19/05/2022 09:42</t>
  </si>
  <si>
    <t>23/05/2022</t>
  </si>
  <si>
    <t>03/06/2022 10:14</t>
  </si>
  <si>
    <t>EDDY GONZALEZ RODRIGUEZ</t>
  </si>
  <si>
    <t>06/06/2022 10:41</t>
  </si>
  <si>
    <t>81112299</t>
  </si>
  <si>
    <t>92233128</t>
  </si>
  <si>
    <t>92233244</t>
  </si>
  <si>
    <t>0062022004900008</t>
  </si>
  <si>
    <t>2022CD-000058-0005300001</t>
  </si>
  <si>
    <t>APLICACIÓN EN LA NUBE PARA LA GESTIÓN DE SERVICIOS DE TI</t>
  </si>
  <si>
    <t>CRC 16210805,6</t>
  </si>
  <si>
    <t>10014308</t>
  </si>
  <si>
    <t>El pasado 10 de noviembre del 2021, la Contraloría General de la_x000D_
República emitió un acatamiento obligatorio (N-2-2007-CO-DFOE) para_x000D_
el cumplimiento con las normas técnicas para la gestión y el control_x000D_
de las Tecnologías de la Información. “Estas normas fueron de_x000D_
acatamiento obligatorio para las instituciones de gobierno y_x000D_
permitieron generar un marco de acción para la gestión de las_x000D_
tecnologías en las instituciones, así como el soporte de control_x000D_
para los procesos auditables en materia de tecnología a nivel del_x000D_
gobierno”. Con base a lo anterior, la Gerencia General comunicó al_x000D_
Área de Tecnologías de Información que debía cumplir e informar a la_x000D_
institución sobre el Marco de Gestión de Tecnologías de Información_x000D_
y Comunicación al IMAS._x000D_
_x000D_
Asimismo, en el hallazgo 04 de Auditoría Externa CG-1-2019 indica_x000D_
que se debe cumplir con las oportunidades de mejora en la estructura_x000D_
del Catálogo de Servicios de TI. Con la adquisición de un Services_x000D_
Management el Área de Tecnologías de información podrá administrar,_x000D_
controlar y obtener la trazabilidad y el rastreo de los servicios de_x000D_
TI, así como, la posibilidad de priorizarlos y tener los niveles de_x000D_
servicio y las métricas de los catálogos de servicio.</t>
  </si>
  <si>
    <t>Para llevar a cabo la verificación de ingreso del bien, se designará un funcionario por parte de Tecnologías de Información que lleve a cabo dicha verificación. Para tales efectos se designará a José Pablo Arce Barrantes a tarea descrita.</t>
  </si>
  <si>
    <t>El propósito que se busca satisfacer es brindar herramientas_x000D_
tecnológicas que permitan ofrecer una mesa de servicios y soporte a_x000D_
toda la institución. Con la implementación de la herramienta se_x000D_
podrá, establecer los acuerdos de servicios, medir el nivel de_x000D_
impacto que puede generar el que se presente un requerimiento u_x000D_
incidente, identificar los tiempos de respuesta, así como la_x000D_
satisfacción del servicio brindado por parte de Tecnologías de_x000D_
información hacia a las personas funcionarias, además, del registro_x000D_
de cada una de las actividades presentadas con la seguridad y el_x000D_
respaldo de la información.</t>
  </si>
  <si>
    <t>El Área de Tecnologías de información requiere de una herramienta_x000D_
que le permita dar seguimiento a los catálogos de servicio que el_x000D_
área brinda a nivel institucional. De igual forma, la herramienta_x000D_
permite definir los acuerdos para los SLA, OLA y UC con los que tiene_x000D_
que cumplir el Área de Tecnologías de Información. Particularmente,_x000D_
la herramienta está diseñada en una arquitectura basada en la Nube_x000D_
lo cual no requiere consumir y obtener recursos adicionales a su_x000D_
implementación. La plataforma es diseñada bajo un entorno web lo que_x000D_
hace que el usuario final pueda utilizarla fácilmente para acceder_x000D_
y solicitar su servicio.</t>
  </si>
  <si>
    <t>El funcionario responsable de la contratación verificará que el ingreso del bien cumpla _x000D_
con las especificaciones aquí consignadas, previo a la autorización de pago de la factura _x000D_
por lo que se hará una verificación de la calidad del producto durante la autorización de _x000D_
recepción final asegurando que cumpla con las condiciones de calidad ofertadas y adjudicadas en el procedimiento de contratación.</t>
  </si>
  <si>
    <t>Los bienes ofertados deben cumplir con las condiciones o características indicadas en el documento adjunto._x000D_
_x000D_
* Es una contratación directa según los lineamientos el limite son 28,260,000_x000D_
* Los precios indicados incluyen IVA._x000D_
* La vigencia del contrato será de un año_x000D_
* La aplicación debe estar alojada en la nube y debe ser accesible mediante internet.</t>
  </si>
  <si>
    <t>30/05/2022 14:17</t>
  </si>
  <si>
    <t>01/07/2022</t>
  </si>
  <si>
    <t>06/07/2022 14:09</t>
  </si>
  <si>
    <t>Jessica Argüello Medina</t>
  </si>
  <si>
    <t>15/07/2022 08:19</t>
  </si>
  <si>
    <t>0062022004900009</t>
  </si>
  <si>
    <t>ADQUISICIÓN DE DIADEMAS Y CAMARAS WEB bajo demanda</t>
  </si>
  <si>
    <t>CRC 39780000</t>
  </si>
  <si>
    <t>0010014311</t>
  </si>
  <si>
    <t>Con el fin de mejorar las condiciones de los funcionarios durante el proceso epidemiológico que el país está superando, en el cual se ha determinado el teletrabajo como estrategia para el logro de las metas propuestas por la institución y como medio para la protección del recurso más importante de la empresa que son los funcionarios. Al respecto se ha evidenciado la falta de herramientas tecnológicas adecuadas para el seguimiento, interacción, dialogo y comunicación, por lo que se ha aprobado el proceso de adquisición de los siguientes equipos tecnológicos: cámaras WEB y diademas , bajo un esquema de solicitud bajo demanda, cotizando precios unitarios de los equipos permitiendo a la administración las ordenes de pedido según sus necesidades, ahorrando costos y facilitando los procesos de adquisición._x000D_
_x000D_
Existe un esfuerzo por parte de la Institución de planificar la realización de compras cuya modalidad de adquisición beneficie al IMAS, en la disminución de la cantidad de procedimientos que se realizan en los procesos de contratación que tiene la institución, como se mencionó, aprovechar las economías de escala al realizar una contratación de modalidad de contrato de ejecución bajo demanda, que permite el Reglamento a la Ley de Contratación Administrativa.</t>
  </si>
  <si>
    <t>A raíz de esta compra se logrará suplir las necesidades técnicas para el dialogo, interacción y comunicación entre los funcionarios de toda la institución. Sin esta adquisición no se podrán aplicar correctamente los procesos de interacción entre todos usuarios, debido a que algunos de ellos no tienen todas las herramientas necesarias para la interacción video-auditiva instalada en los sistemas._x000D_
_x000D_
Las diademas y cámaras WEB incluidas en la presente contratación con la modalidad  bajo demanda viene a agilizar la forma de adquisición de estos en él IMAS, debido a que en la actualidad cuando una unidad requiere de estos equipos debe adquirirlos de forma individual, mediante esta modalidad de contratación permitirá anualmente disminuir los procedimientos de compra en la institución por equipos similares y tener un ahorro de los grandes tiempos de espera en procesos administrativos.</t>
  </si>
  <si>
    <t>Se ha determinado que técnicamente mediante la adquisición de cámaras WEB y diademas se podrá lograr el objetivo deseado. Además, debido a la cantidad de dispositivos se considera adecuado la adquisición de equipó alámbrico con conexión mediante USB, entre otras opciones y características propias del actual periodo tecnológico. _x000D_
_x000D_
Uno de los principales beneficios que se espera obtener como resultado de esta contratación con modalidad  de contrato contra demanda, es la economía procesal, esto quiere decir que se disminuirán significativamente los procedimientos de compra por equipos del mismo o similar que actualmente se realizan, colaborando de esta forma con la descongestión que sufren dichas unidades por la cantidad de procedimientos de compra recurrentes y tiempos de espera.</t>
  </si>
  <si>
    <t>Por favor verificar los términos técnicos adjuntos para mejor claridad de lo que se requiere._x000D_
El monto representa el total presupuestario para comprar segun las necesidades de cada tipo de equipo.</t>
  </si>
  <si>
    <t>06/06/2022 11:05</t>
  </si>
  <si>
    <t>43191609</t>
  </si>
  <si>
    <t>92079564</t>
  </si>
  <si>
    <t>45121520</t>
  </si>
  <si>
    <t>92301102</t>
  </si>
  <si>
    <t>0062022004900010</t>
  </si>
  <si>
    <t>2022LA-000015-0005300001</t>
  </si>
  <si>
    <t>SERVICIO DE PROTECCION Y DEFENSA DE PAGINAS WEB</t>
  </si>
  <si>
    <t>CRC 152000000</t>
  </si>
  <si>
    <t>10014314</t>
  </si>
  <si>
    <t>Como medida de protección de ciberseguridad, se requiere la adquisición de un herramienta o servicio web capaz de bloquear, analizar y estudiar el tráfico malicioso que va hacia los servicios web institucionales que se encuentran publicados en el IMAS. A raíz de analisis realizados a lo interno hemos determinado la urgencia de aplicar e implementar esta herramienta dentro de los factores de protección que ya la misma Institución utiliza, con el fin de brindar seguridad a la red instruccional y a la red externa del IMAS, manteniendo lo servicios activos y protegidos contra nuevas amenazas de hackeo.</t>
  </si>
  <si>
    <t>Los equipos y materiales para desarrollar la solución serán adsorbidos por el oferente, en otras palabras, el costo por material y recurso humano corre por cuenta del oferente. _x000D_
Para llevar a cabo la verificación de ingreso del equipo y recurso humano, se designará al Ing. Guillermo Vasquez Hernandez para que lleve a cabo dicha verificación.</t>
  </si>
  <si>
    <t>La finalidad de esta adquisición de servicio es brindar protección a los servicios que provee el IMAS externamente para acceso a la población costarricense e instituciones externas y de esta manera mantener los servicios activos y protegidos contra las amenazas relacionadas al hackeo de páginas WEB y demás.</t>
  </si>
  <si>
    <t>Es necesario una herramienta que filtre el comportamiento de la información externa y a su vez proteja el acceso malintencionado a los sitios institucionales. Debido al alto nivel de instrucción que existe mediante las aplicaciones y desarrollos tecnológicos recientes y las próximamente desarrolladas por los hackers es necesario adquirir herramientas capaces de detectar y aprender comportamientos malintencionados con el fin de bloquearlos y anularlos previo a un ataque. Conceptos como heurística en el mercado de las tecnologías de información que se refieren el estudio del comportamiento de los procesos automatizados generados por las aplicaciones y procesos ha permitido determinar, previo a concluir una acción por un proceso, dichos resultados, procurando de esta manera determinar si el resultado es riesgoso. Por esta razón, la solución tecnológica esta enfocada en esta línea.</t>
  </si>
  <si>
    <t>Los bienes ofertados deben cumplir con las condiciones o características indicadas en el documento adjunto._x000D_
_x000D_
* Es una contratación abreviada, ya que supera el limite de 28,260,000_x000D_
* Los precios indicados incluyen IVA.._x000D_
* La vigencia del contrato será de un año con opciones a prorrogas._x000D_
* Es un servicio en la Nube, normalmente llamado por sus siglas como WAF</t>
  </si>
  <si>
    <t>07/06/2022 13:51</t>
  </si>
  <si>
    <t>14/06/2022 14:49</t>
  </si>
  <si>
    <t>GUILLERMO VASQUEZ HERNANDEZ</t>
  </si>
  <si>
    <t>24/06/2022 08:50</t>
  </si>
  <si>
    <t>81112501</t>
  </si>
  <si>
    <t>92247714</t>
  </si>
  <si>
    <t>0062022004900011</t>
  </si>
  <si>
    <t>2022LA-000020-0005300001</t>
  </si>
  <si>
    <t>LICENCIAMIENTO WINDOWS SERVER VERSION ESTÁNDAR POR DEMANDA</t>
  </si>
  <si>
    <t>CRC 48883500</t>
  </si>
  <si>
    <t>10014323</t>
  </si>
  <si>
    <t>El Instituto Mixto de Ayuda Social requiere adquirir licencias de Microsoft en los distintos entornos ya sea Base de Datos, Ofimática y Sistemas Operativos para el mejoramiento de la infraestructura del IMAS en temas como seguridad, accesos y consistencia de la información. La adquisición de estos elementos permitirá el avance y desarrollo de proyectos de programación, diseño y elaboración de proyectos, además como mejorar las bases de datos existentes de la institución, entre otras.</t>
  </si>
  <si>
    <t>Para llevar a cabo la verificación de ingreso del bien, se designará un funcionario por parte de Tecnologías de Información que lleve a cabo dicha verificación. Para tales efectos se designará a Jose Pablo Arce Barrantes a tarea descrita.</t>
  </si>
  <si>
    <t>Se requiere adquirir las licencias para beneficio de la institución, ya que las herramientas permitirán elaborar nuevas alternativas de solución ante los cambiantes procesos internos de que requiere la institución._x000D_
Cabe mencionar que el Área de TI está renovando sus herramientas para tener una respuesta más oportuna ante requerimientos solicitados por la institución, como seguridad, accesibilidad, control de los procesos y desarrollo oportuno de herramientas que beneficiaran a la institución</t>
  </si>
  <si>
    <t>Se opta por un contrato por demanda ya que las herramientas solicitadas son necesarias para mantener y mejorar las configuraciones actuales instaladas dentro de la institución. Debido al creciente riesgo que existe con la ciberdelincuencia es necesario integrar una herramienta más al bloque de desarrollo e infraestructura que permita crear proyectos de calidad. Algunas facilidades que se integran son opciones de accesibilidad, seguridad y respaldo de la información.</t>
  </si>
  <si>
    <t>El funcionario responsable de la contratación verificará que el ingreso del bien cumpla con las especificaciones aquí consignadas, previo a la autorización de pago de la factura por lo que se hará una verificación de la calidad del producto durante la autorización de recepción final asegurando que cumpla con las condiciones de calidad ofertadas y adjudicadas en el procedimiento de contratación.</t>
  </si>
  <si>
    <t>Los bienes ofertados deben cumplir con las condiciones o características indicadas en el documento adjunto._x000D_
_x000D_
* Es una Contratación Directa según los lineamientos el limite son 28,260,000._x000D_
* Los precios indicados incluyen IVA.._x000D_
* La vigencia del contrato será de dos años con opciones a prorrogas._x000D_
* Se cuenta presupuesto para la compra de 17 licencias_x000D_
* El costo aproximado por año es de 12.220.875</t>
  </si>
  <si>
    <t>07/06/2022 15:11</t>
  </si>
  <si>
    <t>25/08/2022</t>
  </si>
  <si>
    <t>02/09/2022 09:44</t>
  </si>
  <si>
    <t>07/09/2022 09:06</t>
  </si>
  <si>
    <t>92304914</t>
  </si>
  <si>
    <t>0062022004900012</t>
  </si>
  <si>
    <t>2022CD-000048-0005300001</t>
  </si>
  <si>
    <t>ADQUISICION DE LICENCIAMIENTO DE VPN</t>
  </si>
  <si>
    <t>CRC 8500000</t>
  </si>
  <si>
    <t>10014329</t>
  </si>
  <si>
    <t>Se requiere la ampliación del acceso de la herramienta VPN institucional que el IMAS tiene habilitadas en los Sistemas de protección perimetral contra amenazas electrónicas o ataques cibernéticos, para la continuidad de las conexiones a los Sistemas Institucionales mediante el VPN, debido a la demanda por la particularidad del Teletrabajo y al incremento de funcionarios en teletrabajo a causa del inesperado extenso tiempo de la Pandemia del Covid-19, aumentos en la gasolina y demás consideraciones, de ahí la importancia Institucional de contar con esta herramienta para mantener la actividad de trabajo institucional.</t>
  </si>
  <si>
    <t>Los equipos y materiales para desarrollar la solución serán adsorbidos por el oferente, en otras palabras, el costo por material y recurso humano corre por cuenta del oferente._x000D_
Para llevar a cabo la verificación de ingreso del equipo y recurso humano, se designará al Guillermo Vásquez Hernández para que lleve a cabo dicha verificación.</t>
  </si>
  <si>
    <t>La finalidad de esta ampliación del licenciamiento es aumentar y brindar la herramienta a la institución para que pueda ser utilizada para mejorar la calidad del servicio de telecomunicaciones, mediante el acceso externo por medio del VPN, la cual facilita el acceso a herramientas institucionales durante la particularidad del teletrabajo y durante la Pandemia del Covid-19.</t>
  </si>
  <si>
    <t>Debido a que el IMAS tiene en funcionamiento la plataforma Mobile Access de Checkpoint para acceso llamada VPN, es necesario ampliar los accesos de la herramienta y continuar con mantenimiento de esta. La herramienta de acceso externo es actualmente muy necesaria para el desempeño de las tareas de los funcionarios del IMAS durante la pandemia. Como tal, el VPN es una herramienta que permite vincular la red externa con la red interna del IMAS, permitiendo el acceso a los sistemas que actualmente no están publicados en la WEB del IMAS.</t>
  </si>
  <si>
    <t>Los bienes ofertados deben cumplir con las condiciones o características indicadas en el documento adjunto._x000D_
_x000D_
* Es una Contratación Directa según los lineamientos el limite son 28,260,000_x000D_
* Los precios indicados incluyen IVA.._x000D_
* La vigencia del contrato será de un año con opciones a prorrogas, para un máximo de 4 años.</t>
  </si>
  <si>
    <t>07/06/2022 19:24</t>
  </si>
  <si>
    <t>21/06/2022 09:24</t>
  </si>
  <si>
    <t>24/06/2022 09:30</t>
  </si>
  <si>
    <t>92217920</t>
  </si>
  <si>
    <t>0062022004900013</t>
  </si>
  <si>
    <t>2022LA-000014-0005300001</t>
  </si>
  <si>
    <t>10014311</t>
  </si>
  <si>
    <t>Por favor revisar las especificaciones de los objetos que se desean adquirir en los términos adjuntos, la contrataciones es por demanda, se tiene disponible el presupuesto para comprar lo equivalente al precio de los items ofertados.</t>
  </si>
  <si>
    <t>08/06/2022 10:19</t>
  </si>
  <si>
    <t>15/06/2022 12:19</t>
  </si>
  <si>
    <t>22/06/2022 13:59</t>
  </si>
  <si>
    <t>92301658</t>
  </si>
  <si>
    <t>0062022004900014</t>
  </si>
  <si>
    <t>2022CD-000087-0005300001</t>
  </si>
  <si>
    <t>SERVICIO DE MANTENIMIENTO DE SOLUCIONES Y MANTENIMIENTO CORRECTIVO (SMARTRECORDS Y RK-CMS)</t>
  </si>
  <si>
    <t>CRC 16186346</t>
  </si>
  <si>
    <t>10014340</t>
  </si>
  <si>
    <t>El “Proyecto Actualización y Digitalización de Expedientes”, se formula para dar cumplimiento a solicitud emitida en el oficio DFOE-SD-0851, en atención a la disposición 4.9 del informe DFOE-SOC-IF-10-2012 denominado: “Informe sobre la gestión del Programa de Transferencia Monetaria Condicionada Avancemos” de la Contraloría General de la República en el cual se le daba un plazo al IMAS para organizar y actualizar sus expedientes correspondientes al beneficio de AVANCEMOS y CRECEMOS._x000D_
_x000D_
No obstante, dado que los expedientes reflejan todas las acciones institucionales dirigidas a una familia durante un periodo de tiempo, sin distingo por programa, se decidió realizar una actualización y digitalización de cada uno de los expedientes que forman parte de cualquier tipo de ayuda social que ha realizado el IMAS hasta la fecha. Dicho proceso se ha realizado en dos partes, la primera conlleva la Actualización y Digitalización de todos los expedientes hasta el año 2014 y la segunda fase es la Actualización y Digitalización de los expedientes 2014 hasta la fecha actual, cabe destacar, que este proceso esta pronto a terminar, sin embargo, debido al auge tecnológico que se ha presentado en los últimos años el IMAS decidió implementar el año paso el Expediente Digital por la situación que vive el país con el Covid-19 lo que conlleva a la creación del expediente en digital utilizando el sistema de Record Keeper para organizar y guardar cada uno de estos expedientes ya sean los que se actualizaron y digitalizaron y los que nacen digitales._x000D_
_x000D_
¿Cuáles son las ventajas o elementos positivos para la institución?_x000D_
_x000D_
Con la ejecución de este proyecto la institución se propone, cumplir con el ordenamiento y digitalización de todos los expedientes familiares de los beneficiarios, acción solicitada por la Contraloría General de la República (disposición 4.9 del informe DFOE-SOC-IF-10-2012), a su vez dar un salto institucional al impulsar la implementación del expediente electrónico (digital), agilizando la atención, eliminando información duplicada._x000D_
Permitirá automatizar la gestión de las tareas administrativas que debe realizar el personal, tendrá capacidad de gestionar toda la documentación digital y electrónica de los archivos de las familias beneficiarias del IMAS y se resolverá el rezago en el archivo de documentación en soporte papel en los expedientes._x000D_
_x000D_
Lo anterior, tiene una relación directa con el proyecto de la Ficha de Información Social (FIS) Digital, y todo esto sería de vital importancia para la implementación del Sistema Nacional de Información y Registro Único de Beneficiarios del Estado (SINIRUBE), donde una de sus bases operativas será el Expediente Digital Social._x000D_
_x000D_
Otro aspecto que debe ser mencionado, es la contribución de este proyecto con la eficiencia que debe tener la Institución para lograr cumplir metas de carácter vinculante como las estipuladas en el Plan Nacional de Desarrollo (PND). De la misma manera la institución debe ser congruente</t>
  </si>
  <si>
    <t>Para llevar a cabo la verificación de ingreso del bien, se designará un funcionario por parte de Tecnologías de Información que lleve a cabo dicha verificación. Para tales efectos se designará a Jessica Argüello Medina a tarea descrita.</t>
  </si>
  <si>
    <t>El propósito que se busca eludir es que los sistemas informáticos que administran y manejan los registros y documentos digitales de la institución tales como SmartRecords (SIED) anteriormente Record Keeper y RK-CMS (SICD) pierdan el mantenimiento continuo y actualización de futuras versiones para prevenir el cambio tecnológico acelerado. Cabe destacar, que ambos sistemas informáticos ayudan a la implementación y creación de expedientes y registros digitales los cuales han ayudado en la emergencia nacional por la situación de salud que vive el país por el Covid-19._x000D_
_x000D_
Además, uno de los propósitos se base en los servicios de nuevas soluciones de desarrollo para poder responder a nuevas necesidades que diversos departamentos han manifestado con respecto a la utilización e implementación del Expediente Digital en su departamento.</t>
  </si>
  <si>
    <t>La institución en el año 2015 adquirió una plataforma documental para el manejo y el registro de los expedientes beneficiaros de la institución, con el SIED se han podido digitalizar procesos y realizar consultas en tiempo real de la información, además, varios departamentos han querido digitalizar sus procesos como el caso de Área Financiera para el manejo del Fondo Fijo y otros departamentos se han interesado para migrar sus expedientes físicos a digitales, asimismo, a inicios del año 2021 la institución obtuvo el SICD para gestionar y tramitar toda la correspondencia de manera digital y resguardarla en el sistema para evitar futura pérdida de información.</t>
  </si>
  <si>
    <t>Los bienes ofertados deben cumplir con las condiciones o características indicadas en el documento adjunto._x000D_
_x000D_
* Es una Contratación Directa según los lineamientos el limite son 28,260,000_x000D_
* Los precios indicados incluyen IVA.._x000D_
* La vigencia del contrato será de un año._x000D_
* Es una Contratación por Demanda de dos líneas de servicio cada una con un monto de 42.262 por mes. _x000D_
*Paquete de horas Estimadas por Mes para Mantenimiento Correctivo 6 horas._x000D_
**Paquetes de horas Estimadas por Mes para Mantenimiento de Soluciones Correctivo 26 horas.</t>
  </si>
  <si>
    <t>15/06/2022 10:21</t>
  </si>
  <si>
    <t>30/09/2022 07:36</t>
  </si>
  <si>
    <t>30/09/2022 07:45</t>
  </si>
  <si>
    <t>92167102</t>
  </si>
  <si>
    <t>0062022004900015</t>
  </si>
  <si>
    <t>2022LA-000017-0005300001</t>
  </si>
  <si>
    <t>Adquisición de teléfonos IP bajo la modalidad de demanda</t>
  </si>
  <si>
    <t>CRC 15600000</t>
  </si>
  <si>
    <t>10014312</t>
  </si>
  <si>
    <t>Como parte de la modernización tecnológica del Área de Tecnologías de información y del Instituto Mixto de Ayuda Social (IMAS), se han impulsado proyectos de integración con las aplicaciones de productividad y de comunicación, como la integración de las comunicaciones telefónicas convencionales por medio de Microsoft TEAMS._x000D_
Estas tecnologías implementadas benefician económicamente al IMAS en cuanto a la reducción de costos, agilidad de las comunicaciones y la integración de aplicaciones de productividad para mejorar las gestiones internas y la atención de personal externo._x000D_
Se ha establecido una visión estratégica a corto-mediano plazo sobre estas tecnologías, lo que se pretende es que mediante esta implementación se vayan absorbiendo a todos los departamentos en oficinas centrales y adicionalmente que todas las regionales que pertenecen al IMAS sean integradas a esta tecnología de comunicación IP. _x000D_
Como finalidad de incluir a las demás unidades de trabajo a esta integración en comunicaciones y aplicaciones de productividad, se requiere como requisito técnico la adquisición de dispositivos telefónicos con tecnología IP, para el funcionamiento correcto de las comunicaciones internas y externas mediante dispositivos telefónicos IP compatibles con Microsoft TEAMS, enfocados a tres grandes segmentos o categorías identificados, teléfonos IP: Ejecutivos-Departamentales-Secretariales._x000D_
Según la visión que se tiene sobre estos cambios en la forma de comunicación para toda la institución, se ha analizado que una contratación bajo demanda es la opción mas viable para realizar las compras de dispositivos según los requerimientos técnicos, presupuestarios y el avance en la sustitución total de los dispositivos analógicos por telefonía digital e IP.</t>
  </si>
  <si>
    <t>El funcionario responsable de la contratación asignara a un funcionario de Tecnologías de Información, quien se encargará de verificar la realización del servicio que se especifica en el apartado Descripción del Servicio Requerido, previo a la autorización de los pagos de las facturas, asegurando que cumpla con las condiciones de calidad ofertadas y adjudicadas en el procedimiento de contratación.</t>
  </si>
  <si>
    <t>El objetivo que se quiere satisfacer en esta contratación es suplir de los dispositivos telefónicos IP para ampliar y expandir la tecnología que se está implementando en la institución a todos los lugares de trabajo, generando muchos beneficios, entre algunos de ellos son:_x000D_
•	La posibilidad de ahorrar costos en telefonía._x000D_
•	Utilizar las tecnologías productivas como Microsoft Teams en la gestión diaria._x000D_
•	Mejor forma de administración y atención de las llamadas telefónicas._x000D_
•	Dotar del equipo tecnológico requerido a todas las unidades de trabajo del IMAS para el uso de la tecnología de comunicaciones IP._x000D_
•	Ser eficientes en las compras mediante la modalidad de entrega bajo demanda y la reducción de los tiempos de contratación</t>
  </si>
  <si>
    <t>La escogencia de la solución técnica viene en la misma línea de ampliar las capacidades la integración de las comunicaciones con las herramientas de productividad de Microsoft TEAMS y dotar del equipo telefónico requerido para potenciar significativamente  la   incorporación de cada vez a más unidades de trabajo con la tecnología de comunicación IP y el uso de aplicaciones productivas , sustituyendo progresivamente todos los equipos telefónicos convencionales por los teléfonos IP requeridos tecnológicamente para el funcionamiento adecuado, bajo el contexto de demanda y compra según las necesidades.</t>
  </si>
  <si>
    <t>Para llevar a cabo la verificación del servicio recibido, el funcionario responsable de la Contratación designará a un funcionario por parte de Tecnologías de Información para que lleve a cabo la verificación de la ejecución del objeto a contratar.</t>
  </si>
  <si>
    <t>Por favor leer el archivo adjunto de términos de referencia, para ser mas precisos en lo que la institución requiere.._x000D_
_x000D_
Es una contratación bajo demanda de 3 tipos de teléfonos IPs, cada uno de ellos posee un presupuesto, por medio del oferente adjudicado, se adquirirán la cantidad que corresponda de acuerdo con el precio ofertado y también considerando las necesidades institucionales al momento._x000D_
_x000D_
Linea 1-telefono IP ejecutivo_x000D_
Linea 2- telefono IP secretarial_x000D_
Linea 3- telefono IP departamental_x000D_
_x000D_
los códigos de SICOP son solo de referencias</t>
  </si>
  <si>
    <t>15/06/2022 15:52</t>
  </si>
  <si>
    <t>04/08/2022</t>
  </si>
  <si>
    <t>11/08/2022 09:05</t>
  </si>
  <si>
    <t>18/08/2022 11:44</t>
  </si>
  <si>
    <t>43191511</t>
  </si>
  <si>
    <t>92058141</t>
  </si>
  <si>
    <t>92009321</t>
  </si>
  <si>
    <t>92052655</t>
  </si>
  <si>
    <t>0062022004900017</t>
  </si>
  <si>
    <t>2022LA-000021-0005300001</t>
  </si>
  <si>
    <t>ADQUISICIÓN DE SERVIDOR DE SEGURIDAD PARA LA DENEGACIÓN DE SERVICIOS DISTRIBUIDOS (DDOS)</t>
  </si>
  <si>
    <t>CRC 61000000</t>
  </si>
  <si>
    <t>10014337</t>
  </si>
  <si>
    <t>Como medida de protección de ciberseguridad, se requiere la adquisición de una herramienta o servidor de seguridad capaz de bloquear, analizar y distribuir o denegar el tráfico malicioso que va hacia los servicios web institucionales que se encuentran publicados en el IMAS. Uno de los procesos usuales para atacar las redes empresariales es mediante la saturación de las líneas mediante transacciones basura. A raíz de analisis realizados a lo interno hemos determinado la urgencia de aplicar e implementar esta herramienta dentro de los factores de protección que ya la misma Institución utiliza, con el fin de brindar mejor seguridad a la red instruccional, mitigar los fallos debido a los procesos saturación de servicios provocados por los ataques externos y a la red interna del IMAS, manteniendo lo servicios activos y protegidos contra nuevas amenazas de hackeo.</t>
  </si>
  <si>
    <t>Los equipos y materiales para desarrollar la solución serán adsorbidos por el oferente, en otras palabras, el costo por material y recurso humano corre por cuenta del oferente._x000D_
Para llevar a cabo la verificación de ingreso del equipo y recurso humano, se designará al Ing. Jose Pablo Arce para que lleve a cabo dicha verificación</t>
  </si>
  <si>
    <t>La finalidad de esta adquisición es brindar protección a los servicios que provee el IMAS externamente para acceso a la población costarricense e instituciones externas y de esta manera mantener los servicios activos y protegidos contra las amenazas relacionadas al hackeo de páginas WEB y demás ataques provenientes de expertos en materia de uso de material malicioso.</t>
  </si>
  <si>
    <t>Es necesario una herramienta que filtre las saturaciones de servicio y el comportamiento que permita la denegación y distribución de la información externa y a su vez proteja el acceso malintencionado a los sitios institucionales. Debido al alto nivel de instrucción que existe mediante las aplicaciones y desarrollos tecnológicos recientes y las próximamente desarrolladas por los hackers es necesario adquirir herramientas capaces de detectar y aprender comportamientos malintencionados con el fin de bloquearlos y anularlos previo a un ataque. Además, se requieren herramientas que este siendo administradas por un tercero, que a su vez aplique cambios y mejoras en temas de seguridad, servicios propios del fabricante.</t>
  </si>
  <si>
    <t>Los bienes ofertados deben cumplir con las condiciones o características indicadas en el documento adjunto._x000D_
_x000D_
* Es una contratación abreviada, ya que supera el limite de 28,260,000_x000D_
* Los precios indicados incluyen IVA.._x000D_
* La vigencia del contrato será de 2 meses _x000D_
* Tiempo de Entrega 40 días hábiles _x000D_
* Se solicita un año de garantía de los equipos</t>
  </si>
  <si>
    <t>17/06/2022 09:43</t>
  </si>
  <si>
    <t>09/09/2022 10:58</t>
  </si>
  <si>
    <t>09/09/2022 11:24</t>
  </si>
  <si>
    <t>92033512</t>
  </si>
  <si>
    <t>0062022004900018</t>
  </si>
  <si>
    <t>2022CD-000070-0005300001</t>
  </si>
  <si>
    <t>ADQUISICIÓN DE EQUIPO DE RESPALDOS</t>
  </si>
  <si>
    <t>CRC 27000000</t>
  </si>
  <si>
    <t>10014335</t>
  </si>
  <si>
    <t>Es necesaria la adquisición de un equipo estratégico para respaldos, del tipo Appliance para el respaldo de la información institucional de carácter prioritario, el equipo tendrá la tarea de mantener entornos de contingencia para poder restaurar respaldos y permitirá restaurar los mismos con capacidad de minutos de diferencia, además a futuro se complementará con otro insumo más que permitirá mejorar la calidad de respaldos y las restauraciones de los equipos estratégicos. Esta herramienta es complemento de la estrategia del cambio de infraestructura institucional y mejora de los servicios institucionales. Actualmente el IMAS no tiene un entorno de contingencia en el sitio.</t>
  </si>
  <si>
    <t>Los equipos y materiales para desarrollar la solución serán adsorbidos por el oferente, en otras palabras, el costo por material y recurso humano corre por cuenta del oferente._x000D_
Para llevar a cabo la verificación de ingreso del equipo y recurso humano, se designará al funcionario Ing. Guillermo Vasquez Hernandez por parte de Tecnologías de Información que lleve a cabo dicha verificación</t>
  </si>
  <si>
    <t>Mediante la adquisición de este equipo se podrá tener un alto grado de resistencia ante las amenazas y riesgos que pueden surgir por fallos en los equipos, ya sean físicos o virtualizados. Actualmente existe un alto grado de riesgo y mediante esta adquisición la población del IMAS se beneficiará de manera colateral al mejorar los grados de resistencia y capacidad de respuesta ante los fallos que se generen</t>
  </si>
  <si>
    <t>Se analizó las necesidades presentes y futuras en torno a la infraestructura tecnológica de las oficinas centrales del IMAS, donde se determinó la necesidad de adquirir un equipo de alto desempeño que pueda mejorar y controlar los respaldos que se crean diariamente con el fin de mantener la información funcional constantemente. Mediante este equipo se podrán tener respaldos distribuidos y escalonados, además contempla temas de Deduplicación de información lo que reduce en gran medida la necesidad de tener los mismos datos constantemente.</t>
  </si>
  <si>
    <t>Los bienes ofertados deben cumplir con las condiciones o características indicadas en el documento adjunto._x000D_
_x000D_
* Es una contratación abreviada, ya que supera el limite de 28,260,000_x000D_
* Los precios indicados incluyen IVA.._x000D_
* La vigencia del contrato será de 2 meses _x000D_
* Tiempo de Entrega 40 días hábiles _x000D_
* Se solicita un año de garantía de los equipos_x000D_
_x000D_
Estudio de Ofertas _x000D_
* Oferta 1 $72,685_x000D_
* Oferta 2 $89,270</t>
  </si>
  <si>
    <t>13/07/2022 09:00</t>
  </si>
  <si>
    <t>22/07/2022 09:31</t>
  </si>
  <si>
    <t>05/08/2022 07:24</t>
  </si>
  <si>
    <t>92170781</t>
  </si>
  <si>
    <t>0062022004900019</t>
  </si>
  <si>
    <t>2022CD-000073-0005300001</t>
  </si>
  <si>
    <t>El pasado 10 de noviembre del 2021, la Contraloría General de la República emitió un acatamiento obligatorio (N-2-2007-CO-DFOE) para el cumplimiento con las normas técnicas para la gestión y el control de las Tecnologías de la Información. “Estas normas fueron de acatamiento obligatorio para las instituciones de gobierno y permitieron generar un marco de acción para la gestión de las tecnologías en las instituciones, así como el soporte de control para los procesos auditables en materia de tecnología a nivel del gobierno”. Con base a lo anterior, la Gerencia General comunicó al Área de Tecnologías de Información que debía cumplir e informar a la institución sobre el Marco de Gestión de Tecnologías de Información y Comunicación al IMAS. _x000D_
_x000D_
Asimismo, en el hallazgo 04 de Auditoría Externa CG-1-2019 indica que se debe cumplir con las oportunidades de mejora en la estructura del Catálogo de Servicios de TI. Con la adquisición de un Services Management el Área de Tecnologías de información podrá administrar, 4 controlar y obtener la trazabilidad y el rastreo de los servicios de TI, así como, la posibilidad de priorizarlos y tener los niveles de servicio y las métricas de los catálogos de servicio.</t>
  </si>
  <si>
    <t>El propósito que se busca satisfacer es brindar herramientas tecnológicas que permitan ofrecer una mesa de servicios y soporte a toda la institución. Con la implementación de la herramienta se podrá, establecer los acuerdos de servicios, medir el nivel de impacto que puede generar el que se presente un requerimiento u incidente, identificar los tiempos de respuesta, así como la satisfacción del servicio brindado por parte de Tecnologías de información hacia a las personas funcionarias, además, del registro de cada una de las actividades presentadas con la seguridad y el respaldo de la información.</t>
  </si>
  <si>
    <t>El Área de Tecnologías de información requiere de una herramienta que le permita dar seguimiento a los catálogos de servicio que el área brinda a nivel institucional. De igual forma, la herramienta permite definir los acuerdos para los SLA, OLA y UC con los que tiene que cumplir el Área de Tecnologías de Información. Particularmente, la herramienta está diseñada en una arquitectura basada en la Nube lo cual no requiere consumir y obtener recursos adicionales a su implementación. La plataforma es diseñada bajo un entorno web lo que hace que el usuario final pueda utilizarla fácilmente para acceder y solicitar su servicio.</t>
  </si>
  <si>
    <t>Los bienes ofertados deben cumplir con las condiciones o características indicadas en el documento adjunto._x000D_
_x000D_
_x000D_
_x000D_
* Es una contratación directa según los lineamientos el limite son 28,260,000_x000D_
* Los precios indicados incluyen IVA._x000D_
* La vigencia del contrato será de un año</t>
  </si>
  <si>
    <t>01/08/2022 14:08</t>
  </si>
  <si>
    <t>08/08/2022 14:35</t>
  </si>
  <si>
    <t>18/08/2022 07:37</t>
  </si>
  <si>
    <t>0062022004900020</t>
  </si>
  <si>
    <t>2022CD-000071-0005300001</t>
  </si>
  <si>
    <t>ADQUISICION DE SWITCH CON PUERTOS DE FIBRA</t>
  </si>
  <si>
    <t>Es necesario contar con un switch de comunicación de redes con puertos de fibra de un modelo actualizado que incluya mejoras tecnológicas tales como: velocidad de transmisión, direccionamientos, protocolos, seguridad, entre otros, que le permitan a la institución contar la infraestructura necesaria para garantizar el suministro oportuno de internet, paquetes, sistemas y los servicios de sistemas institucionales servicios informáticos.a los funcionarios de la institución.</t>
  </si>
  <si>
    <t>Las ofertas de los proveedores, deben cumplir con las condiciones y características indicadas en el documento adjunto denominado: "ADQUISICION DE SWITCH CON PUERTOS DE FIBRA.PDF"</t>
  </si>
  <si>
    <t>08/08/2022 19:36</t>
  </si>
  <si>
    <t>08/08/2022</t>
  </si>
  <si>
    <t>11/08/2022 09:22</t>
  </si>
  <si>
    <t>18/08/2022 07:39</t>
  </si>
  <si>
    <t>0062022004900021</t>
  </si>
  <si>
    <t>MANTENIMIENTO DE SOFTWARE Y DE EQUIPO PARA SEGURIDAD ELECTRONICA SERVIDOR 1 CHECK POINT 6600</t>
  </si>
  <si>
    <t>CRC 115110800</t>
  </si>
  <si>
    <t>10014434</t>
  </si>
  <si>
    <t>Actualmente el IMAS tiene instalados y configurados sistemas de Seguridad para el monitoreo y protección perimetral contra amenazas electrónicas o ataques cibernéticos, por lo que se requiere seguir manteniendo los servicios licenciados anualmente y soportados por un plan de mantenimiento para mantener actualizados.</t>
  </si>
  <si>
    <t>Los equipos y materiales para desarrollar la solución serán adsorbidos por el oferente, en otras palabras, el costo por material y recurso humano corre por cuenta del oferente. _x000D_
Para llevar a cabo la verificación de ingreso del equipo y recurso humano, se designará al Ing. GUILLERMO VASQUEZ HERNANDEZ para que lleve a cabo dicha verificación.</t>
  </si>
  <si>
    <t>La finalidad de esta compra es equipar a la institución de una herramienta que pueda ser utilizada para mejorar la calidad del servicio de telecomunicaciones, mediante Control, bloqueo y reporte de intrusiones y amenazas. Finalmente, esta solución busca mejorar la calidad de los servicios brindados por TI.</t>
  </si>
  <si>
    <t>A raíz que el IMAS ha adquirido previamente estas plataformas para control de intrusiones cibernéticas es necesario continuar con su licenciamiento y mantenimiento ofrecido en otros procedimientos administrativos y como continuidad de este, similar al proceso 2017CD-000098-0005300001 y 2021CD-000097-0005300001. Además, el IMAS ha estado adquiriendo equipos prioritarios de carácter sensible, por ende, la responsabilidad de Tecnológicas de Información es ir mejorando los mecanismos y herramientas administrativas de la red y los servicios institucionales que se dan a través de TI.</t>
  </si>
  <si>
    <t>Los bienes ofertados deben cumplir con las condiciones o características indicadas en el documento adjunto._x000D_
_x000D_
* Es una contratación abreviada, ya que supera el limite de 28,260,000_x000D_
* Los precios indicados incluyen IVA.._x000D_
* Es una contratación prorrogable hasta por 4 años._x000D_
* Tiempo de Entrega hasta 30 días naturales.</t>
  </si>
  <si>
    <t>06/09/2022 17:08</t>
  </si>
  <si>
    <t>92105669</t>
  </si>
  <si>
    <t>0062022004900022</t>
  </si>
  <si>
    <t>2022LA-000025-0005300001</t>
  </si>
  <si>
    <t>SERVICIO ANUAL DE MANTENIMIENTO DE PLATAFORMAS DELL EMC. (VXRAIL, AVAMAR Y DATADOMAIN)</t>
  </si>
  <si>
    <t>CRC 31060224</t>
  </si>
  <si>
    <t>10014440</t>
  </si>
  <si>
    <t>Se requiere contar con un servicio de mantenimiento y control de las plataformas Dell EMC, el cual está orientado a fortalecer y maximizar el funcionamiento de los equipos estratégicos que la administración ha adquirido con el paso del tiempo. Mediante esta contratación, la asistencia de personal experto, el mantenimiento preventivo y correctivo podrán atender eventos que requieren del conocimiento y experiencia necesaria para solventar los diversos eventos que pueden surgir y pueden ser atendidos por el servicio. Esta solicitud está relacionada con un evento que se presentó en abril del presente año, en el cual se requirió de personal experto en el manejo de la infraestructura DELL EMC.</t>
  </si>
  <si>
    <t>El propósito general que busca esta contratación es solventar las necesidades institucionales que existen en torno a los equipos DELL EMC ubicados en el cuarto de Servidores, los cuales son de carácter estratégico y contienen diversas plataformas y servicios institucionales, que proveen accesos a funcionarios e instituciones tanto internas como externas. Por consiguiente, su finalidad publica es solventar una necesidad general, de índole institucional y establecer una medida de soporte correctivo y preventivo para solventar los riesgos existentes en torno a la infraestructura DELL EMC.</t>
  </si>
  <si>
    <t>La selección técnica de este servicio recae en la especialización, conocimiento y experiencia que se requiere para la atención eventos relacionados con la plataforma DELL EMC, el cual en este caso debe ser capaz de llegar a los diferentes niveles de servicio que debe proveer el distribuidor o proveedor asociado a esta contratación como intermediario del fabricante de la Marca Dell EMC y de los productos e infraestructura que tiene el IMAS configurado e instalado como: VxRail E560F, DATADOMAIN 6300 y el Avamar Virtual Machine Combined Proxy.</t>
  </si>
  <si>
    <t>Los bienes ofertados deben cumplir con las condiciones o características indicadas en el documento adjunto._x000D_
*Es una contratación directa según los lineamientos el limite son 27.350.000,00_x000D_
* Los precios indicados incluyen IVA.._x000D_
*La vigencia del contrato será de un año, con posibilidad de prórrogas facultativas, según el interés institucional y los resultados de la evaluación de calidad, hasta por 3 períodos similares, para un máximo de 4 años._x000D_
*El tiempo de entrega y ejecución de la solución no podrá sobrepasar los 30 días naturales, a partir del momento de la contratación. La ejecución contractual deberá iniciar a partir y posterior a la finalización del Contrato actual (2021CD-000131-0005300001) que se encuentra en ejecución, la cual tiene una fecha de finalización al 11/01/2023.</t>
  </si>
  <si>
    <t>07/09/2022 11:52</t>
  </si>
  <si>
    <t>08/09/2022</t>
  </si>
  <si>
    <t>27/09/2022 09:41</t>
  </si>
  <si>
    <t>27/09/2022 15:12</t>
  </si>
  <si>
    <t>81112206</t>
  </si>
  <si>
    <t>92243824</t>
  </si>
  <si>
    <t>0062022004900023</t>
  </si>
  <si>
    <t>Aprobación solicitada</t>
  </si>
  <si>
    <t>ADQUISICION DE LICENCIAMIENTO DE VPN PARA EL SERVIDOR HA</t>
  </si>
  <si>
    <t>CRC 39738596</t>
  </si>
  <si>
    <t>10014464</t>
  </si>
  <si>
    <t>Los bienes ofertados deben cumplir con las condiciones o características indicadas en el documento adjunto._x000D_
_x000D_
* Es una Licitación Abreviada, según los lineamientos es supera el limite de la Directa que son 28,260,000_x000D_
* Los precios indicados incluyen IVA.._x000D_
* La vigencia del contrato será de un año con opciones a prorrogas, para un máximo de 4 año</t>
  </si>
  <si>
    <t>22/09/2022 18:00</t>
  </si>
  <si>
    <t>17/11/2022</t>
  </si>
  <si>
    <t>03/10/2022 08:56</t>
  </si>
  <si>
    <t>07/10/2022 13:26</t>
  </si>
  <si>
    <t>0062022004900024</t>
  </si>
  <si>
    <t>2022LA-000024-0005300001</t>
  </si>
  <si>
    <t>29/09/2022 00:49</t>
  </si>
  <si>
    <t>07/10/2022 13:29</t>
  </si>
  <si>
    <t>0062022004900025</t>
  </si>
  <si>
    <t>2022CD-000115-0005300001</t>
  </si>
  <si>
    <t>SUSCRIPCION PREMIUM DE LICENCIAMIENTO DE RED HAT ENTERPRISE LINUX PARA INSTALAR SAP ECC6.0</t>
  </si>
  <si>
    <t>CRC 11900000</t>
  </si>
  <si>
    <t>10014449</t>
  </si>
  <si>
    <t>El Instituto Mixto de Ayuda Social requiere adquirir la suscripción premium de Red Hat Enterprise Linux for SAP Applications en su “variante” que permita realizar la instalación de las soluciones (aplicaciones) SAP versión ECC6.0 del IMAS para los ambientes de Desarrollo y Producción (2 suscripciones), con el fin de obtener la suscripción que cuente con el soporte para la atención de casos o incidencias y permita alojar el ERP SAP para contar con una plataforma con mayor estabilidad, soporte y con el licenciamiento requerido que permita la descarga de actualizaciones o parches del Sistema Operativo (SO) y paquetes requeridos específicos para trabajar con el ambiente de SAP aplications, mediante la suscripción con el fin de promover una renovación de la infraestructura del IMAS en temas como accesibilidad, seguridad, consistencia, amplitud de servicios asociados, entre otros._x000D_
El sistema operativo RedHat posee la capacidad de poder ser instalado en diferentes arquitecturas de hardware y un ciclo de soporte y actualización de 7 a 10 años, lo que permitirá realizar las actualizaciones necesarias para lograr el avance y desarrollo de soluciones en la atención de los requerimientos de nuevas necesidades del sistema SAP.</t>
  </si>
  <si>
    <t>Se requiere adquirir las suscripciones para beneficio de la institución, que permitirá acceder a las actualizaciones que se liberen del sistema operativo para garantizar el funcionamiento óptimo, seguridad, nuevas funciones y correcciones de problemas del SO para mantener una estabilidad del alojamiento del sistema SAP y poder realizar las configuraciones de protección de seguridad necesarias, que permitan la ejecución continua de los sistemas SAP de la institución._x000D_
Cabe mencionar que el Área de TI está renovando sus herramientas para tener una respuesta más oportuna ante requerimientos solicitados por la institución, accesibilidad, control de los procesos y de seguridad del sistema SAP para atender las recomendaciones del fabricante del sistema para evitar vulnerabilidades de protección contra ciberataques._x000D_
Esta necesidad quiere abordar un planteamiento de mejora en cuanto a los servicios y contratos gestionados para el mantenimiento de las plataformas host que administran SAP.</t>
  </si>
  <si>
    <t>Cada vez más se requiere integrar estas herramientas al Core institucional, y en este caso se requiere adquirir Linux Red Hat, el cual es 100% compatible con las plataformas locales del IMAS para implementar nuevas soluciones, mejorar procesos, proveer mayor seguridad, ampliar servicios relacionados a los servidores locales y virtualizados._x000D_
La suscripción permitirá adquirir las licencias requeridas para utilizarlas en 2 equipos virtuales o físicos y la suscripción premium brindará un contacto con el fabricante para obtención de soporte, parches y actualizaciones oficializadas por el mismo, acceso al portal y demás. También al ser una plataforma Open Source la misma tiene la capacidad de ser atendida y soportada por diversas empresas con el conocimiento y certificación necesario.</t>
  </si>
  <si>
    <t>Los servicios ofertados deben cumplir con las condiciones y características indicadas en el documento adjunto._x000D_
La suscripción consta del licenciamiento, soporte y actualizaciones por 3 años._x000D_
Se debe de ofertar la variante operativa que corresponda al funcionamiento adecuado para hospedar el sistema Administrativo-financiero SAP del IMAS. _x000D_
De acuerdo con el estudio de mercado se determina un costo aproximado, sin embargo se cuenta con un monto presupuestario un poco mayor de 11900000 para hacer frente a cualquier situación que justifique un incremento en el costo, sin embargo, se espera que las ofertas sean similares al monto del estudio o inferiores._x000D_
* Los precios indicados incluyen IVA.._x000D_
* El tiempo de entrega y ejecución de la solución no podrá sobrepasar los 20 días hábiles</t>
  </si>
  <si>
    <t>29/09/2022 11:05</t>
  </si>
  <si>
    <t>07/11/2022</t>
  </si>
  <si>
    <t>10/11/2022 10:09</t>
  </si>
  <si>
    <t>10/11/2022 10:32</t>
  </si>
  <si>
    <t>92168122</t>
  </si>
  <si>
    <t>0062022005000001</t>
  </si>
  <si>
    <t>2022LA-000005-0005300001</t>
  </si>
  <si>
    <t>COMPRA DE VEHICULOS PARA EL INSTITUTO MIXTO DE AYUDA SOCIAL</t>
  </si>
  <si>
    <t>CRC 161000000</t>
  </si>
  <si>
    <t>10014175</t>
  </si>
  <si>
    <t>El Instituto Mixto de Ayuda Social es la institución encargada de “Promover condiciones de vida digna y el desarrollo social de las personas, de las familias y de las comunidades en situación de pobreza o riesgo y vulnerabilidad social, con énfasis en pobreza extrema; proporcionándoles oportunidades, servicios y recursos, a partir del conocimiento de las necesidades reales de la población objetivo, con enfoque de derechos, equidad de género y territorialidad; con la participación activa de diferentes actores sociales y con transparencia, espíritu de servicio y solidaridad”._x000D_
Uno de los elementos fundamentales para lograr su misión es su capacidad de movilización, el desplazamiento rápido y seguro de los funcionarios a los lugares donde se identifiquen conglomerados poblacionales en estado de vulnerabilidad y pobreza en todo el territorio nacional, así como atender situaciones de emergencia las cuales necesitan ser atendidas de forma inmediata. Para cumplir con este objetivo fundamental la flotilla institucional del IMAS debe contar con vehículos que le permitan llegar a los destinos, brindar la atención, respuesta a las personas y comunidades que lo requieran, así mismo velar por la seguridad del funcionariado al suministrar vehículos adecuados para todo tipo de caminos._x000D_
La flotilla vehicular del IMAS actualmente es muy antigua, por esta causa se generan desperfectos mecánicos muy recurrentes en las unidades automotrices lo que a su vez provoca que los mantenimientos correctivos sean cada vez más necesarios y con mayor costo económico para la institución. Una solución a este problema es la compra de unidades nuevas que disminuyan el costo económico y el tiempo que se dedica para reparar y poner en circulación cada vehículo ya sea por contratación administrativa o por fondo fijo._x000D_
Sobre esta necesidad y debido a la limitación presupuestaria se realiza la compra de cuatro vehículos tipo pick up y uno todo terreno para 7 pasajeros._x000D_
De igual forma es necesaria la renovación por el uso constante que han tenido estos vehículos durante los últimos 14 años, así mismo el desgaste que se genera por uso a los vehículos y la falta de repuestos en el mercado nacional genera un riesgo de fallo más frecuente y con mayores costos de importación.</t>
  </si>
  <si>
    <t>El IMAS cuenta con el personal destacado en el Proceso de Transportes, el cual velará por el cumplimiento del contrato como administrador Lic. Pedro Llubere Chacón y llevará un control técnico el señor Nelson Uba Fernández para consultas en mecánica automotriz y cumplimiento de la garantía por defectos de fábrica._x000D_
En el Nivel Central y en las Áreas Regionales las personas encargadas por oficina que se describen en la tabla N.º 1 serán los responsables de los vehículos que se les asignen y llevaran el control de la garantía y los servicios del mantenimiento preventivo durante la vigencia del contrato. (ver Doc. Solicitud de Contratación página 4)</t>
  </si>
  <si>
    <t>Contribuir con el cumplimiento de los objetivos institucionales al dotar a las personas funcionarias de vehículos para poderse movilizar en la atención directa a las personas, familias y comunidades en condiciones de vulnerabilidad, pobreza y pobreza extrema distribuidos en todo el país, dando un uso racional a los recursos públicos al no gastar en reparaciones costosas debido a la antigüedad de los vehículos y el deterioro acelerado, evitando con ello también que se materialice el riesgo de accidentes.</t>
  </si>
  <si>
    <t>El Área de Servicios Generales y Transportes han realizado un trabajo exhaustivo en recopilación de los informes técnicos de supervisiones efectuadas durante 2016 al 2021 para la consolidación de información referente al estado mecánico de los vehículos y por el criterio técnico como resultado de estas supervisiones se define la recomendación para la sustitución de vehículos asignados a las Áreas Regionales como en el Nivel Central._x000D_
Con los hallazgos definidos en las supervisiones efectuadas por el Proceso de Transportes, el Área de Servicios Generales realizo una consulta a todas las personas funcionarias responsables de vehículos, consultando el tipo de vehículo que se requiere. Para tales efectos se emitió el Oficio ASG 07-01-2018 “Consulta sobre sustitución de vehículos flotilla institucional” con la respuesta emitida por las Jefaturas de UCAR, se pudo definir la cantidad y tipo de vehículo a sustituir para un total de 37 unidades por su antigüedad y deterioro._x000D_
Debido a los recortes presupuestarios originados por la pandemia del COVID-19, la administración toma la decisión de realizar una compra parcial para sustituir 4 Pick Up, diésel, doble cabina, 4X4 y un vehículo todo terreno para 7 pasajeros, 4x4, diésel para sustituir a los vehículos que se encuentran con mayor deterioro._x000D_
Es importante destacar que con la compra de estas unidades se busca minimizar los riesgos de no respuesta al carecer de vehículos institucionales activos._x000D_
Así mismo cumplir con el Artículo No 11 Directriz 98-H EL PRESIDENTE DE LA REPÚBLICA Y EL MINISTRO DE HACIENDA.</t>
  </si>
  <si>
    <t>a. Para la entrega de los vehículos:_x000D_
i. El personal del Proceso de Transportes realizará una prueba de encendido y Funcionamiento con lo dispuesto en el formulario de recepción y entrega de vehículos._x000D_
ii. Se verificará que cumpla con las características y especificaciones técnicas según el tipo de vehículo adquirido._x000D_
iii. Que cuente con la Revisión Técnica Vehicular al día, con placas oficiales y que este rotulado con adhesivos según el libro de marca. Para los vehículos tipo Pick up._x000D_
iv. Para el vehículo Todo Terreno al ser discrecional aplican todos los puntos anteriores pero las placas serán de tipo particular y no estará rotulado._x000D_
v. Que cada vehículo porte el Manual de usuario, Marchamo y Certificado de propiedad._x000D_
b. El Proceso de Transportes y cada responsable de las Áreas Regionales a las que se asigne un vehículo llevará un control del servicio de mantenimiento, debido a que ingresan con garantía</t>
  </si>
  <si>
    <t>Compra Vehículos Nuevos (cuatro vehículos tipo  pick up, diésel, doble cabina, doble tracción para el   presupuesto 1212 y un vehículo Todo Terreno diésel, para 7 pasajeros, doble tracción para el  presupuesto 1102)_x000D_
_x000D_
MAQUINARIA EQUIPO Y MOBILIARIO 5.01_x000D_
Partida Presupuestaria: 5.01.02_x000D_
Nombre: EQUIPO DE TRANSPORTE_x000D_
Programa: 121200000 Bienestar y Promoción Social.._x000D_
Monto Estimado: ¢116.000.000,00_x000D_
_x000D_
Programa: 110200000 Nivel Central._x000D_
Monto Estimado: ¢45.000.000,00_x000D_
El IMAS no se encuentra exento del pago de Impuesto de Valor Agregado._x000D_
_x000D_
Exoneraciones vigentes:_x000D_
 Ley 4760 Ley de Creación y Ley 8563 Fortalecimiento Financiero del Instituto_x000D_
Mixto de Ayuda Social._x000D_
_x000D_
Se autoriza  entregas parciales en caso de no tener todos los vehículos disponibles en el territorio nacional.</t>
  </si>
  <si>
    <t>08/03/2022 12:10</t>
  </si>
  <si>
    <t>08/03/2022</t>
  </si>
  <si>
    <t>NELSON JACOB UBA FERNANDEZ</t>
  </si>
  <si>
    <t>PEDRO ALONSO LLUBERE CHACON</t>
  </si>
  <si>
    <t>11/03/2022 08:58</t>
  </si>
  <si>
    <t>25101504</t>
  </si>
  <si>
    <t>92307321</t>
  </si>
  <si>
    <t>110200000</t>
  </si>
  <si>
    <t>5.01.02</t>
  </si>
  <si>
    <t>25101507</t>
  </si>
  <si>
    <t>92304786</t>
  </si>
  <si>
    <t>121200000</t>
  </si>
  <si>
    <t>0062022005000002</t>
  </si>
  <si>
    <t>2022CD-000051-0005300001</t>
  </si>
  <si>
    <t>CONTRATACION DE SERVICIOS PARA REPARACIÒN DEL VEHÌCULO PLACA 261-277</t>
  </si>
  <si>
    <t>CRC 893550,89</t>
  </si>
  <si>
    <t>10014275</t>
  </si>
  <si>
    <t>Mediante el Reporte de Daños Nº 2022-03472, donde se informa la falla en la tracción del vehículo placa 261-277 y cumpliendo con la normativa vigente del Instituto  Mixto  de  Ayuda  Social,  donde  se  indica  en  el  Manual  de Procedimientos de Transportes, se lleva el vehículo a diagnosticar a la Agencia de Vehículos Autorizada Nissan para que se le diagnostique dicho fallo, la cual se  detecto  la  rotura  del  disco  de  embregue  (lo  que  se  conoce  como desmanzanado del disco). Así mismo, se comunica que el vehículo es un activo muy importante para la institución y el traslado del de funcionarios a las giras por todo el país, por lo que la reparación es urgente y de suma importancia. Con el visto bueno de la Subgerencia de Soporte Administrativo con el oficio   IMAS-SGSA-0189-2022  donde  que  autoriza  el  uso  de  la  excepción  de procedimiento ordinario de Contratación Administrativa para realizar mediante Contratación Directa Exceptuada, y el oficio de resolución IMAS-SGSA-RESO-0017-2022,  _x000D_
Autorizar el uso de la excepción de procedimiento ordinario de Contratación Administrativa  establecida  en  el  artículo  N°  139  inciso  g.  “Reparaciones indeterminadas” del Reglamento a la Ley de Contratación Administrativa para prescindir  de  un  concurso  ordinario,  por  medio  de  la  excepción  de “reparaciones  indeterminadas”  a  la  empresa  AGENCIA  DATSUN  S.A.  con cédula jurídica 3-101-007435, para el servicio de mantenimiento correctivo para el vehículo placa 261-277, para una suma aproximada de ₡893.550,89 colones.</t>
  </si>
  <si>
    <t>El  vehículo  será  revisado  y  verificado  su  buen  funcionamiento por el Técnico en Transportes, Nelson Uba Fernández</t>
  </si>
  <si>
    <t>Se comunica que el vehículo está activo, es de uso administrativo, está asignado al proceso de transportes,  para el cumplimiento de los objetivos propios de la institución..</t>
  </si>
  <si>
    <t>Es este caso se determino:_x000D_
debe cambiar el conjunto completo de embrague (Plato de presión, disco, roll de empuje, rectificación del Volante y cambio del líquido del embrague.</t>
  </si>
  <si>
    <t>El control de calidad será por medio del técnico en transportes, Nelson Uba_x000D_
Fernández para verificar lo ofertado con lo solicitado en el cartel, además de la_x000D_
calidad, garantía y tiempo de entrega de la reparación, Transportes será la_x000D_
encargada del recibido conforme del vehículo reparado contra factura, una vez_x000D_
que la empresa entregue el vehículo, se revisa de forma estricta las condiciones_x000D_
técnicas solicitadas en el cartel, así mismo, asumirá el control y verificación_x000D_
finiquitando con la empresa la firma de la factura del técnico en transportes</t>
  </si>
  <si>
    <t>El concurso se debe realizar  con oferente único, según la Resolución IMAS-SGSA-RESO-0017-2022, donde lo autoriza la Subgerencia de Soporte Administrativo.</t>
  </si>
  <si>
    <t>13/05/2022 15:00</t>
  </si>
  <si>
    <t>13/05/2022</t>
  </si>
  <si>
    <t>20/06/2022 08:46</t>
  </si>
  <si>
    <t>23/06/2022 09:52</t>
  </si>
  <si>
    <t>0062022005000003</t>
  </si>
  <si>
    <t>2022CD-000059-0005300001</t>
  </si>
  <si>
    <t>CONTRATACIÓN DE SERVICIOS PARA REPARACIÓN DEL VEHÍCULO TOYOTA PRADO PLACA 261-315</t>
  </si>
  <si>
    <t>CRC 578627,58</t>
  </si>
  <si>
    <t>10014355</t>
  </si>
  <si>
    <t>Mediante el Reporte de Daños Nº 2022-03921, donde se informa la falla en los_x000D_
diferentes sistemas del vehículo en dirección, frenos y aire acondicionado,_x000D_
cumpliendo con la normativa vigente del Instituto Mixto de Ayuda Social, donde_x000D_
se indica en el Manual de Procedimientos de Transportes, “se lleva el vehículo_x000D_
a diagnosticar a la Agencia de Vehículos Autorizada”, en este caso Grupo_x000D_
Purdy Motor S.A., para el diagnóstico de dicho vehículo._x000D_
Así mismo, se comunica que el vehículo es un activo muy importante para la_x000D_
institución y para el traslado de funcionarios por todo el país, por lo que la_x000D_
reparación es urgente y de suma importancia.</t>
  </si>
  <si>
    <t>El IMAS cuenta con las personas funcionarias del Área de Servicios Generales_x000D_
por medio del Proceso de Transportes para la correcta fiscalización del_x000D_
presente contrato._x000D_
El vehículo será revisado y verificado su buen funcionamiento por el Técnico en_x000D_
Transportes, Nelson Uba Fernández.</t>
  </si>
  <si>
    <t>Esta nace a partir del interés institucional por coadyuvar con la gestión del_x000D_
IMAS por medio de una efectiva administración de su flotilla vehicular._x000D_
Para el cumplimiento de este objetivo el Proceso de Transportes se propone a_x000D_
la contratación de servicios de mantenimiento correctivo para el vehículo 261-_x000D_
315 con la finalidad de mantener en óptimas las condiciones la flotilla_x000D_
institucional, la seguridad de las personas usuarias y lograr su movilización_x000D_
acorde a las metas planteadas por la administración superior.</t>
  </si>
  <si>
    <t>Técnicamente existen muchas variables que repercuten directamente en el_x000D_
deterioro del equipo móvil. Estas son tomadas en cuenta por Transportes para_x000D_
estimar los períodos de sustitución de repuestos. Como las de mayor impacto_x000D_
podemos citar:_x000D_
Antigüedad: el Toyota Prado es un vehículo de trabajo con más de 14 años de_x000D_
antigüedad que se mantiene en activo para el traslado de personas_x000D_
funcionarias._x000D_
Finalización de la Garantía: este vehículo ya no cuenta con garantía de la_x000D_
agencia proveedora por lo que se requiere una contratación administrativa para_x000D_
el mantenimiento del buen estado mecánico de esta unidad._x000D_
Deterioro: la variedad en las condiciones climatológicas y topográficas afectan_x000D_
los componentes de los sistemas como la suspensión, dirección, frenos, y en_x000D_
este caso el sistema de aire acondicionado, estos sistemas se afectan_x000D_
aceleradamente por el rodaje y por el uso constante, reduciendo la vida útil_x000D_
considerablemente por desgaste.</t>
  </si>
  <si>
    <t>El control de calidad será verificado contra la descripción del servicio requerido_x000D_
descrito en el sistema SICOP, los trabajos a realizados, así como la garantía y_x000D_
las condiciones en que se recibe vehículo y su funcionamiento (que no_x000D_
presente, golpes o abolladuras adicionales, faltantes de herramientas y_x000D_
accesorios, llanta de repuesto y que los sistemas del vehículo mantenga un_x000D_
funcionamiento normal).</t>
  </si>
  <si>
    <t>La Contracción es de modo abierta a todo oferente que cumpla lo solicitado en el cartel.</t>
  </si>
  <si>
    <t>12/07/2022 16:14</t>
  </si>
  <si>
    <t>12/07/2022</t>
  </si>
  <si>
    <t>19/07/2022 15:57</t>
  </si>
  <si>
    <t>20/07/2022 14:31</t>
  </si>
  <si>
    <t>1004355</t>
  </si>
  <si>
    <t>1106000000</t>
  </si>
  <si>
    <t>0062022009100001</t>
  </si>
  <si>
    <t>2022LA-000012-0005300001</t>
  </si>
  <si>
    <t>Contratación de Abogados Externos</t>
  </si>
  <si>
    <t>CRC 200000000</t>
  </si>
  <si>
    <t>10014258</t>
  </si>
  <si>
    <t>La Unidad de Administración Tributaria del IMAS gestiona el cobro administrativo y judicial del_x000D_
Impuesto a Moteles y afines, los aportes de patronos privados y entes públicos autónomos, así como otras cuentas a cobrar._x000D_
Según los registros del auxiliar de las cuentas a cobrar, la mayoría de las deudas están relacionadas con aportes de patronos, contándose con aproximadamente 130.000 deudores._x000D_
Razón por la cual debe gestionarse esos recursos, como se ha dicho; tanto en la vía administrativa_x000D_
como judicial, lo cual impactará positivamente en los recursos que recibirá la institución para el_x000D_
cumplimiento de su fin público a través de la atención de su población objetivo bajo condiciones de vida en pobreza extrema, pobreza y vulnerabilidad social._x000D_
En ese cometido, actualmente la unidad cuenta con 2 abogados de planta, los cuales se encuentran ejecutando los procesos judiciales; sin embargo, este recurso humano resulta insuficiente para la cantidad de procesos judiciales que se podrían generar, principalmente relacionadas con deudas por los aportes de patronos, pero eventualmente también por impuesto a moteles y por otras cuentas a cobrar, de valorarse pertinente.</t>
  </si>
  <si>
    <t>Los abogados o bufete que se contraten estarán a cargo de un abogado de la Unidad de la Administración Tributaria.  el servicio será prestado fuera de la institución.</t>
  </si>
  <si>
    <t>Mediante la contratación de abogados externos se procura fortalecer las capacidades operativas de la Administración Tributaria para la recuperación de las cuentas por cobrar, principalmente relativas a la Ley número No. 4760 con el fin de generar recursos financieros que puedan ser invertidos en la población objetivo del IMAS y en cumplimiento del fin público, las funciones y objetivos establecidos para el IMAS en la Ley No. 4760, Ley de Creación del Instituto Mixto de Ayuda Social.</t>
  </si>
  <si>
    <t>Los procesos judiciales deben ser tramitados bajo la dirección profesional de licenciados en derecho._x000D_
Actualmente la Unidad de Administración Tributaria solo cuenta con 2 abogados de planta, recurso que resulta insuficiente para atender todos los procesos judiciales que se pueden generar una vez aplicada la gestión de cobro en vía administrativa relativas a la Ley número 4760 y las otras cuentas por cobrar._x000D_
Es pertinente indicar que mediante acuerdo de Consejo Directivo del IMAS, número 395-08-2013,_x000D_
de fecha 19 de agosto del 2013 se autorizó el plan de mejora de la Unidad de Administración_x000D_
Tributaria del IMAS. Dicho plan de mejora, autoriza el traslado del proceso de cobro judicial a la_x000D_
Unidad de Administración Tributaria. Manteniendo cierta coordinación y manejo de procesos por_x000D_
parte de la Asesoría Jurídica._x000D_
No obstante, la Unidad de Asesoría Jurídica institucional, dado la atención que debe dar a todos los temas legales y judiciales del IMAS, en su condición de Asesoría Jurídica General, se ve limitada para abarcar todos los procesos judiciales remitidos que remita la Unidad de Administración Tributaria._x000D_
Dada la situación expuesta, a los efectos de disponer del recurso – disponibilidad del servicio_x000D_
suficientes que den capacidad para atender todos los procesos judiciales, vigentes y los que se_x000D_
lleguen a incoar, se requiere la contratación abogados externos para cobro judicial de cuentas por_x000D_
cobrar, relativas a la Ley número 4760 (aportes patronales)._x000D_
El consumo del servicio lo efectuará la Institución según flujo de proceso-trabajo; por ende, se hará bajo la modalidad de servicio requerido según necesidad-demanda del mismo.</t>
  </si>
  <si>
    <t>Verificación por parte de persona funcionaria de la Unidad de Administración Tributaria del retiro en tiempo de los expedientes asignados para cobro judicial._x000D_
Verificación por parte de persona funcionaria de la Unidad de Administración Tributaria de la_x000D_
presentación en tiempo y forma de los procesos monitorios ante el despacho judicial correspondiente, así como la remisión de la documentación que se presente o notifique del_x000D_
expediente judicial para la prosecución del mismo, en los plazos que establezca la Administración._x000D_
Gestiones de seguimiento de los procesos asignados por parte de persona funcionaria de la Unidad de Administración Tributaria._x000D_
Rendición oportuna de informes conforme lo requerido._x000D_
Seguimiento en la atención de recomendaciones y solicitudes que se le formulen por parte de la_x000D_
persona administradora de contrato._x000D_
Tramitación de pago únicamente contra verificación del efectivo cumplimiento de los actos_x000D_
procesales respectivos y visto bueno de la persona administradora de contrato.</t>
  </si>
  <si>
    <t>El contrato de un año prorrogable 3 años, presupuesto de 50 millones por año.</t>
  </si>
  <si>
    <t>17/05/2022 14:07</t>
  </si>
  <si>
    <t>17/05/2022</t>
  </si>
  <si>
    <t>23/06/2022 08:27</t>
  </si>
  <si>
    <t>Anthony Andrés Díaz Echavarría</t>
  </si>
  <si>
    <t>HORACIO CHAVES VARELA</t>
  </si>
  <si>
    <t>24/06/2022 09:33</t>
  </si>
  <si>
    <t>80121610</t>
  </si>
  <si>
    <t>92099511</t>
  </si>
  <si>
    <t>1.04.02</t>
  </si>
  <si>
    <t>0062022009500001</t>
  </si>
  <si>
    <t>2022CD-000003-0005300001</t>
  </si>
  <si>
    <t>10014108</t>
  </si>
  <si>
    <t>La unidad de Desarrollo humano del IMAS dispondrá de recurso humano para el seguimiento de la presente contratación.</t>
  </si>
  <si>
    <t>Revisión de servicio que cumpla con lo solicitado por parte de Desarrollo Humano del IMAS.</t>
  </si>
  <si>
    <t>01/02/2022 16:02</t>
  </si>
  <si>
    <t>01/02/2022</t>
  </si>
  <si>
    <t>04/02/2022 09:57</t>
  </si>
  <si>
    <t>MARCIA EUGENIA PIEDRA SERRANO</t>
  </si>
  <si>
    <t>04/02/2022 10:00</t>
  </si>
  <si>
    <t>1401000000</t>
  </si>
  <si>
    <t>0062022009500002</t>
  </si>
  <si>
    <t>2022LN-000001-0005300001</t>
  </si>
  <si>
    <t>Adquisición e implementación de suscripciones Microsoft para SINIRUBE</t>
  </si>
  <si>
    <t>LICITACIÓN PÚBLICA NACIONAL</t>
  </si>
  <si>
    <t>CRC 228616080,32</t>
  </si>
  <si>
    <t>10014223</t>
  </si>
  <si>
    <t>El SINIRUBE se creó por ley N° 9137 en el año 2013, y requiere de la dotación de suscripciones de productos Microsoft, debido a que las suscripciones con que se cuenta actualmente se encuentran por vencer y ya no es posible prorrogar el contrato._x000D_
Se requiere continuar dotando a los funcionarios de las herramientas de ofimática y colaboración que ofrece la plataforma de Microsoft Office 365, para la continuidad de la operación de los servicios que se brinda a las instituciones y a la ciudadanía.</t>
  </si>
  <si>
    <t>Para el caso de recursos humano, para esta contratación en específico SINIRUBE cuenta con:_x000D_
• Un profesional en informática, el cual brinde el criterio técnico de la evaluación de las ofertas y los perfiles de los recursos ofertados._x000D_
• En infraestructura administrativa se cuenta con una profesional en administración pública, con una amplia experiencia y suficiente expertis en contratación administrativa.</t>
  </si>
  <si>
    <t>La constitución del SINIRUBE ha permitido al Estado contar con una base de datos actualizada y de cobertura nacional con la información de las personas en condiciones de pobreza que reciben algún tipo de beneficio estatal. Esto ha permitido hacer más efectiva la inversión social. De esta forma se aprovechan de una mejor manera los recursos para reducir la pobreza y se han reducido las filtraciones y las duplicidades._x000D_
Para el logro de los objetivos del Sinirube se hace indispensable contar con herramientas ofimáticas y de colaboración para la optimización de las funciones del personal, herramientas con conexión nativa a las bases de datos para mostrar la información de forma resumida para la toma de decisiones, herramientas para la protección de los documentos que se elaboran y gestionan, y herramientas para gestionar identidades seguras en la nube para todos los funcionarios.</t>
  </si>
  <si>
    <t>Se procede a realizar el procedimiento de Contratación Administrativa por cuanto el contrato de las suscripciones solicitadas por SINIRUBE deben renovarse debido a la finalización del contrato vigente, siendo la solución solicitada primordial para la consecución de los objetivos y el alcance de los fines que le otorga la Ley.</t>
  </si>
  <si>
    <t>La licenciada Natalia Rojas Canales será la encargada de verificar que servicio contratado cumpla con las especificaciones solicitadas en el Cartel de la contratación, además de verificar que cada entrega coincida con la ofertada presentada._x000D_
El MATI. Erickson Álvarez Calonge será el responsable de dar el visto bueno para el pago de los servicios recibidos a satisfacción.</t>
  </si>
  <si>
    <t>25/03/2022 10:33</t>
  </si>
  <si>
    <t>29/03/2022</t>
  </si>
  <si>
    <t>30/03/2022 09:37</t>
  </si>
  <si>
    <t>Jennifer Redondo Ramírez</t>
  </si>
  <si>
    <t>NATALIA GABRIELA ROJAS CANALES</t>
  </si>
  <si>
    <t>01/04/2022 07:44</t>
  </si>
  <si>
    <t>92167251</t>
  </si>
  <si>
    <t>92284195</t>
  </si>
  <si>
    <t>92167395</t>
  </si>
  <si>
    <t>92167240</t>
  </si>
  <si>
    <t>43231507</t>
  </si>
  <si>
    <t>92270683</t>
  </si>
  <si>
    <t>92304912</t>
  </si>
  <si>
    <t>92249622</t>
  </si>
  <si>
    <t>92033023</t>
  </si>
  <si>
    <t>81111503</t>
  </si>
  <si>
    <t>92188843</t>
  </si>
  <si>
    <t>92167252</t>
  </si>
  <si>
    <t>92167254</t>
  </si>
  <si>
    <t>90008784</t>
  </si>
  <si>
    <t>0062022009500003</t>
  </si>
  <si>
    <t>2022LA-000010-0005300001</t>
  </si>
  <si>
    <t>Compra de Central Telefónica y Soporte para SINIRUBE</t>
  </si>
  <si>
    <t>CRC 15000000</t>
  </si>
  <si>
    <t>10014287</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</si>
  <si>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sociales._x000D_
Debido a que actualmente se está atendiendo tanto lo planificado en el POI 2022, así como las necesidades que han surgido por parte de las instituciones_x000D_
participantes e integradas del SINIRUBE (teniendo un crecimiento exponencial de las mismas), al margen de la planificación actual, a lo anterior se le debe sumar la entrada en vigencia del PEI y PETI 2020-2024 con metas ambiciosas para alcanzar los fines establecidos en la Ley 9137, aunado a los objetivos del Plan Nacional de Desarrollo y de Inversión Pública que abarca a las instituciones con las cuales SINIRUBE mantiene convenios de cooperación y considerando el crecimiento de la cantidad de datos y demanda de procesamiento para brindar información de manera oportuna, íntegra, disponible y segura. Asimismo, la cantidad de usuarios de instituciones que requieren establecer alguna comunicación con SINIRUBE tanto públicas como privadas debido a la gran demanda de información que se suministra. Lo anteriormente expuesto demanda al SINIRUBE contar con tecnologías de comunicación actualizadas y poderosas que le permitan la continuidad del negocio y la prestación de servicios con la más alta calidad.</t>
  </si>
  <si>
    <t>Para el caso de recursos humano, para esta contratación en específico SINIRUBE cuenta con:_x000D_
• Para el criterio técnico de la evaluación de las ofertas y verificación de los equipos ofertados y adquiridos se dispondrá de un equipo conformado por:_x000D_
o Ingeniero en computación._x000D_
o Ingeniero con experiencia en infraestructura quien presta servicios como outtasking como parte de la licitación 2020LN-000003-0005300001 "CONTRATACIÓN DE SERVICIOS DE OUTTASKING PARA MANTENIMIENTO, SOPORTE Y DESARROLLO DE LOS SISTEMAS DE INFORMACIÓN DE SINIRUBE”._x000D_
• En infraestructura administrativa se cuenta con una profesional en administración pública, con una amplia experiencia y suficiente expertis en contratación administrativa.</t>
  </si>
  <si>
    <t>Es de vital importancia para SINIRUBE, solventar todos los requerimientos actuales de comunicación tanto interna como externa y que permita una integración con los equipos de trabajo en caso de requerirse en modalidad teletrabajo, para el cumplimiento de lo que establece la Ley 9137, así como lo planificado en PEI y PETI 2020-2024, de modo que se logre brindar atención oportuna a las necesidades actuales de información que presentan las instituciones y usuarios que consultan información relevante para toma de decisiones y aquellas necesidades que surjan producto del entorno cambiante en el cual nos desarrollamos._x000D_
Cabe mencionar que el SINIRUBE está renovando sus herramientas para tener una respuesta más oportuna ante requerimientos solicitados por las instituciones y usuarios que requieren nuestros servicios de información, como herramientas de comunicación, que agreguen valor a los servicios ya prestados y a su infraestructura tecnológica.</t>
  </si>
  <si>
    <t>Se procede a realizar el procedimiento de adquisición de una central telefónica y servicio de soporte debido a la alta demanda de consultas de información, proceso y disposición de las personas usuarias así como con las instituciones que se han integrado y faltan por integrar. Por lo cual, SINIRUBE requiere contar con las tecnologías de comunicación que le permitan mantener la información disponible a sus usuarios dando soporte y desarrollo a las consultas sobre la información que administra la institución, estas herramientas tecnológicas son necesarias para alcanzar el cumplimiento de los objetivos estipulados en la Ley, ya que actualmente el SINIRUBE no cuenta una central telefónica.</t>
  </si>
  <si>
    <t>Estudio técnico:_x000D_
La funcionaria encarga del estudio técnico es la licenciada Natalia Rojas Canales, dada la especificidad de los bienes a contratar, para el análisis de las ofertas presentadas se contará con el apoyo de los servicios profesionales contratos_x000D_
mediante la licitación pública 2020LN-000003-0005300001 “Servicios de Outtasking para mantenimiento, soporte y desarrollo de los sistemas de Información de SINIRUBE”._x000D_
Ejecución del contrato:_x000D_
La licenciada Natalia Rojas Canales en conjunto con el profesional de infraestructura, contratado mediante la licitación pública 2020LN-000003-0005300001 “Servicios de Outtasking para mantenimiento, soporte y desarrollo de los sistemas de Información de SINIRUBE”, será la encargada de verificar que cada bien y servicio contratado cumplan con las especificaciones solicitadas en el Cartel de la contratación, además de verificar que la entrega coincida con la ofertada presentada._x000D_
Trámites administrativos:_x000D_
Se cuenta con la máster Marcia Piedra para la ejecución de los trámites administrativos, resultados de los diferentes procesos de la contratación._x000D_
El MATI. Erickson Álvarez Calonge será el responsable de dar el visto bueno para el pago._x000D_
9</t>
  </si>
  <si>
    <t>En el caso de la línea N° 8, por concepto de horas de soporte y mantenimiento, esta línea se debe cotizar por precio unitario, ya que se requiere sea consumida de acuerdo con la demanda del Sinirube, para el presupuesto 2022, se contempla contenido por un monto de ₵2.000.000,00 en caso de que sean requeridas horas de soporte. Para los años subsiguientes, se procederá a incorporar los recursos en el presupuesto.</t>
  </si>
  <si>
    <t>09/06/2022 20:28</t>
  </si>
  <si>
    <t>14/06/2022 15:26</t>
  </si>
  <si>
    <t>24/06/2022 09:21</t>
  </si>
  <si>
    <t>81161708</t>
  </si>
  <si>
    <t>92075030</t>
  </si>
  <si>
    <t>43191516</t>
  </si>
  <si>
    <t>92277399</t>
  </si>
  <si>
    <t>92079795</t>
  </si>
  <si>
    <t>92160077</t>
  </si>
  <si>
    <t>92033999</t>
  </si>
  <si>
    <t>92175999</t>
  </si>
  <si>
    <t>92013499</t>
  </si>
  <si>
    <t>43191512</t>
  </si>
  <si>
    <t>92182073</t>
  </si>
  <si>
    <t>0062022009500004</t>
  </si>
  <si>
    <t>2022CD-000096-0005300001</t>
  </si>
  <si>
    <t>Adquisición de Extintores para el Sinirube además de Servicio de Mantenimiento y recarga anual</t>
  </si>
  <si>
    <t>CRC 445000</t>
  </si>
  <si>
    <t>10014356</t>
  </si>
  <si>
    <t>El SINIRUBE se creó por ley N° 9137 en el año 2013, y requiere de la dotación de extintores para el local donde se ubican las oficinas del con el fin de contar con las condiciones de seguridad necesarias para el desarrollo de los procesos administrativos con los implementos en caso de incendio.</t>
  </si>
  <si>
    <t>La Srta. Jennifer Redondo Ramírez será la encargada de verificar que los extintores cumplan con los requerimientos necesarios al momento de la entrega en las instalaciones de Sinirube, y coordinará con el Almacén de Suministros para el plaqueo correspondiente.</t>
  </si>
  <si>
    <t>La constitución del SINIRUBE permite al Estado contar con una base de datos actualizada y de cobertura nacional con la información de todas las personas en condiciones de pobreza que reciben algún tipo de beneficio estatal. De esta forma se aprovechan de una mejor manera los recursos para reducir la pobreza y se reduce las filtraciones y las duplicidades, para ello se requiere contar con los implementos de seguridad que permitan el resguardo de las personas, los equipos y las instalaciones.</t>
  </si>
  <si>
    <t>Procede realizar la contratación por cuanto el SINIRUBE no cuenta en sus oficinas con los extintores necesarios recomendados por el proceso de Salud Ocupacional del IMAS.</t>
  </si>
  <si>
    <t>La Bach. Jennifer Redondo Ramírez será la encargada de verificar que el equipo ofertado cumpla con las especificaciones solicitadas en el Cartel de la contratación por medio del estudio técnico de las ofertas y que así mismo al momento de la entrega coincida con lo ofertado._x000D_
_x000D_
El Lic. Erickson Álvarez Calonge será el responsable de dar el visto bueno para el pago del equipo una vez recibido a satisfacción, así mismo de los pagos derivados del contrato de mantenimiento.</t>
  </si>
  <si>
    <t>04/07/2022 11:31</t>
  </si>
  <si>
    <t>22/09/2022</t>
  </si>
  <si>
    <t>30/09/2022 09:42</t>
  </si>
  <si>
    <t>06/10/2022 08:49</t>
  </si>
  <si>
    <t>46191601</t>
  </si>
  <si>
    <t>92007211</t>
  </si>
  <si>
    <t>90012663</t>
  </si>
  <si>
    <t>0062022009500005</t>
  </si>
  <si>
    <t>Contratación de servicio de limpieza para el Sinirube</t>
  </si>
  <si>
    <t>CRC 27955634,88</t>
  </si>
  <si>
    <t>10014394</t>
  </si>
  <si>
    <t>El SINIRUBE se creó por ley N° 9137 en el año 2013, y requiere de la dotación de espacios adecuados y limpios para asegurar condiciones de higiene y salubridad tanto a funcionarios, así como clientes internos y externos del Sinirube.</t>
  </si>
  <si>
    <t>Se cuenta con el apoyo de las personas funcionarias del SINIRUBE, quienes apoyarán en la evaluación de la calidad del servicio contratado.</t>
  </si>
  <si>
    <t>La constitución del Sinirube ha permitido al Estado contar con una base de datos actualizada y de cobertura nacional con la información de todas las personas en condiciones de pobreza que reciben algún tipo de beneficio estatal. Esto permitirá hacer más efectiva la inversión social. De esta forma se aprovecharán de una mejor manera los recursos para reducir la pobreza y se reducirán las filtraciones y las duplicidades, para lo cual se requiere contar con instalaciones condiciones higiénicas adecuadas tanto para funcionarios del SINIRUBE y los clientes internos y externos para la realización de las labores que les fueron definidas por ley.</t>
  </si>
  <si>
    <t>Procede realizar la contratación por medio de un concurso para la contratación de servicios de aseo y limpieza para las oficinas del SINIRUBE ubicadas en el área de oficinas del Mall San Pedro (Ofimall), en el octavo piso, por cuanto actualmente el SINIRUBE cuenta con un contrato de limpieza como resultado de la Contratación Directa 2017CD-000114-0005300001, sin embargo el contrato no se prorrogará, ya que la adjudicataria ha incumplido en varias ocasiones con el pago de las cuotas a la seguridad social, lo cual se convierte en un incumplimiento contractual y además presenta retrasos en la entrega de las facturas del servicio, ya que la constancia de estar al día con la CCSS, FODESAF e IMAS son requisitos para tramitar el pago de facturas.</t>
  </si>
  <si>
    <t>El procedimiento de control de calidad, estará a cargo de  Marcia Piedra Serrano, quien verificará que el servicio se desarrolle de acuerdo a lo solicitado y se cumpla con las actividades de acuerdo a la periodicidad establecida (diaria, semanal), así mismo que la adjudicataria suministre todos los implementos (equipos y materiales) necesarios para la correcta ejecución del servicio, esto se realizará por medio de listas de chequeo._x000D_
_x000D_
Se realizará además a través de una lista de chequeo la comprobación de cada uno de los puntos establecidos en los siguientes rubros: Funciones del contratista, especificaciones de los materiales de limpieza a utilizar, especificaciones de los productos a utilizar, este chequeo se realizará al menos una vez al mes</t>
  </si>
  <si>
    <t>Según el estudio de referencia de precios, se estima el costo del servicio en un total de ₡582.409,06 mensuales._x000D_
_x000D_
Para un año se estima el monto total de ₡6.988.908,72._x000D_
_x000D_
Siendo que la contratación tiene posibilidad de prórrogas hasta completar un total de 4 años, se estima la contratación en un monto total de ₡27.955.634,88</t>
  </si>
  <si>
    <t>29/08/2022 11:43</t>
  </si>
  <si>
    <t>09/11/2022</t>
  </si>
  <si>
    <t>21/11/2022 16:34</t>
  </si>
  <si>
    <t>22/11/2022 08:56</t>
  </si>
  <si>
    <t>76111501</t>
  </si>
  <si>
    <t>92004904</t>
  </si>
  <si>
    <t>0062022009500006</t>
  </si>
  <si>
    <t>2022CD-000091-0005300001</t>
  </si>
  <si>
    <t>Publicación de carteles para concursos públicos del Sinirube</t>
  </si>
  <si>
    <t>CRC 700000</t>
  </si>
  <si>
    <t>10014428</t>
  </si>
  <si>
    <t>Con el fin de generar una base de datos de personas oferentes y contar con la_x000D_
mayor cantidad de perfiles que cumplan requisitos para ocupar los cargos_x000D_
anteriormente citados; se hace necesario la publicación en un diario de_x000D_
circulación nacional, los carteles de los concursos públicos 16-2022, 17-2022,_x000D_
18-2022, 19-2022, 20-2022, 21-2022 y 22-2022 para los cargos mencionados,_x000D_
donde se describen los requisitos y procedimiento a seguir para la participación_x000D_
de los mismos.</t>
  </si>
  <si>
    <t>La verificación correcta de la ejecución del objeto contractual, aprobación del_x000D_
arte y comprobación de la publicación en el diario estará a cargo de la persona_x000D_
funcionaria responsable de la contratación.</t>
  </si>
  <si>
    <t>De esta manera el Instituto Mixto de Ayuda Social podrá dar inicio con el_x000D_
reclutamiento y selección, a fin de presentar las nóminas respectivas a los cargos_x000D_
citados y finalizar con el nombramiento en propiedad de las respectivas plazas.</t>
  </si>
  <si>
    <t>Debido a que no se cuenta con registro de oferentes para llenar las plazas_x000D_
vacantes.</t>
  </si>
  <si>
    <t>Recepción y aprobación de documento final previo a la publicación y_x000D_
comprobación de la publicación por parte de Desarrollo Humano del Instituto_x000D_
Mixto de Ayuda Social a efectos de contar con la aprobación del arte previo a su_x000D_
publicación.</t>
  </si>
  <si>
    <t>07/09/2022 11:05</t>
  </si>
  <si>
    <t>07/09/2022</t>
  </si>
  <si>
    <t>16/09/2022 14:23</t>
  </si>
  <si>
    <t>29/09/2022 07:55</t>
  </si>
  <si>
    <t>0062022009500007</t>
  </si>
  <si>
    <t>Adquisición de una solución en infraestructura hiperconvergente para el SINIRUBE</t>
  </si>
  <si>
    <t>CRC 162223334</t>
  </si>
  <si>
    <t>10014463</t>
  </si>
  <si>
    <t>Se hace necesario realizar la adquisición de una solución hiperconvergente la cual permita separar_x000D_
los ambientes de producción y ambientes no productivos de forma física, con ello se garantiza que la_x000D_
información no sea accesible por desarrolladores o en caso de algún incidente los sistemas en_x000D_
producción se vean afectados por problemas en el equipo principal.</t>
  </si>
  <si>
    <t>En el SINIRUBE se cuenta con varios equipos informáticos los cuales se ubican en un datacenter_x000D_
Tier III, que hospedan las diferentes aplicaciones informáticas y bases de datos con la información_x000D_
de la ciudadanía por lo cual se hace necesaria la adquisición adicionando nuevos equipos a la_x000D_
infraestructura actual para responder al crecimiento de la información, tiempos de respuestas más_x000D_
accesibles y mejorar la seguridad de los recursos de la institución._x000D_
Para cumplir con lo establecido en la contratación se cuenta con el recurso humano necesario para_x000D_
la implementación del servicio específico, se cuenta con:_x000D_
 Un profesional en informática encargado de la infraestructura del SINIRUBE, el cual brinda el_x000D_
criterio técnico y mantenimiento a los equipos de la infraestructura de la red._x000D_
 En administración de la infraestructura se cuenta con un profesional en la administración_x000D_
pública que pueda vigilar la correcta ejecución e implementación del servicio solicitado.</t>
  </si>
  <si>
    <t>Proteger la información de la ciudadanía y equipos dentro de la Infraestructura que pudieran hacer_x000D_
colapsar los servidores de aplicación de la institución y los servicios de consulta hacia las instituciones y/o ciudadanía.</t>
  </si>
  <si>
    <t>Se realizará la adquisición por medio de la contratación administrativa porque es una solución técnica que permite seguir creciendo de forma unificada y transparente a la plataforma actual, ya que continúa creciendo en nuevos nodos sobre una base instalada que da la facilidad de administración, confiabilidad sin que puedan llegar a afectar la integridad de los equipos institucionales.</t>
  </si>
  <si>
    <t>El ingeniero Marcial Hernández Villalobos será el encargado de verificar que los servicios y equipos adquiridos cumplan con las especificaciones solicitadas, esto al momento de entrada en_x000D_
funcionamiento de los equipos y servicios de acuerdo a la ejecución de lo estipulado en el cartel de la contratación. Se verificará que el servicio brindado funcione según lo solicitado por medio de recibir los reportes de servicio analizados por el personal de infraestructura de la institución._x000D_
El profesional técnico encargado de la infraestructura de la institución tendrá bajo su responsabilidad_x000D_
la revisión y verificación del funcionamiento técnico de los equipos para lo cual recibirá y analizará_x000D_
los reportes generados por el proveedor, y le facilitará estos reportes junto con el análisis técnico_x000D_
realizado al profesional de administración encargado de la administración del contrato._x000D_
La MS.c.Irene Hernández Carrazo será el responsable de dar el visto el bueno para el pago una vez cumplidos todos los requerimientos para ejecutar la compra</t>
  </si>
  <si>
    <t>22/09/2022 17:22</t>
  </si>
  <si>
    <t>23/09/2022</t>
  </si>
  <si>
    <t>Marcial Ignacio Hernández Villalobos</t>
  </si>
  <si>
    <t>06/10/2022 08:56</t>
  </si>
  <si>
    <t>0062022009500008</t>
  </si>
  <si>
    <t>Servicio de consultoría para el desarrollo e implantación de un Sistema de Gestión de la Continuidad del Negocio (SGCN) para el Sinirube.</t>
  </si>
  <si>
    <t>LICITACIÓN MENOR</t>
  </si>
  <si>
    <t>CRC 60270000</t>
  </si>
  <si>
    <t>10014086</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</si>
  <si>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sociales._x000D_
_x000D_
Sinirube ha realizado esfuerzos en desarrollar herramientas tecnológicas que ayuden a las instituciones en los procesos de atención a la ciudadanía en alineación a nuestro Plan Estratégico, en el cual se indica dentro de sus objetivos estratégicos los siguientes:_x000D_
• OE03. Garantizar el funcionamiento, disponibilidad e interoperabilidad de la plataforma tecnológica del SINIRUBE._x000D_
• OE05. Implementar la utilización del SINIRUBE en las instituciones que dedican recursos a programas sociales._x000D_
Tales esfuerzos han generado que Sinirube tenga más de 1500 usuarios institucionales que utilizan las diferentes herramientas tecnológicas que están a disposición para apoyar las gestiones institucionales en la atención de la ciudadanía en condición de pobreza y necesidad. Como podemos observar las herramientas tecnológicas provistas por Sinirube son parte vital de las diferentes instituciones que tienen convenio con Sinirube, por tal razón es obligación de Sinirube tomar las acciones necesarias para que las plataformas tecnológicas estén disponibles 7x24x365, de ahí la relevancia en contar con un Sistema de Gestión para la continuidad del negocio.</t>
  </si>
  <si>
    <t>Para el caso de recursos humano, para esta contratación en específico SINIRUBE cuenta con:_x000D_
• Un profesional en informática, el cual brindará el criterio técnico de la evaluación de las ofertas._x000D_
• El profesional responsable de la contratación en administración pública, con una amplia experiencia y suficiente expertis en contratación administrativa._x000D_
• Se brindará  acceso a una sala de reuniones en las oficinas de SINIRUBE en caso de requerirse.</t>
  </si>
  <si>
    <t>Contar con Sistema para la Gestión de la continuidad de Negocios que permita garantizar la óptima continuidad de los sistemas de SINIRUBE, de modo que se pueda cumplir con los fines establecidos en el artículo 3 de la Ley 9137 de Creación del Sistema Nacional de Información y Registro Único de Beneficiarios del Estado (SINIRUBE), cuyo objetivo primordial busca satisfacer la necesidad de información oportuna, veraz, precisa, centralizada, con cobertura nacional, para la óptima asignación de beneficios (servicios, asistencias, subsidios o auxilios económicos u otros) a las familias en estado de pobreza.</t>
  </si>
  <si>
    <t>Servicios de Consultoría, por cuanto el SINIRUBE no cuenta con el personal requerido para el Desarrollo de un (SGCN) Sistema de Gestión de la Continuidad del Negocio._x000D_
Adicionalmente es importante recalcar que la Contraloría General de la República ha señalado mediante diferentes informes la importancia que Sinirube cuente con un Sistema de Gestión para la continuidad de Negocios.</t>
  </si>
  <si>
    <t>El procedimiento de control de calidad será realizado por un órgano de fiscalización de contrato compuesto por:_x000D_
• La Máster Marcia Piedra Serrano, será la encargada de la ejecución de los trámites administrativos, resultados de los diferentes procesos de la contratación, así como Verificar que el contratista cumpla con los tiempos establecidos en el plan de trabajo, registro del estudio técnico en SICOP, así como con el tiempo ofertado en la contratación._x000D_
• La MBA Natalia Rojas Canales, será la encargada de atender recursos, solicitudes de información y la evaluación de ofertas y colaborará con la Dirección Ejecutiva en la revisión de las Ofertas._x000D_
• La MSc Irene Hernández Carazo, será la encargado de verificar el cumplimiento de cada uno de los requerimientos solicitados en la descripción del servicio, fiscalizar y gestionar las labores objeto de la presente contratación._x000D_
Revisar, solicitar correcciones y aprobar los informes que conlleva la ejecución de esta contratación._x000D_
La MSc. Irene Hernández Carazo será la responsable de dar el visto bueno para el pago de los servicios recibidos a satisfacción.</t>
  </si>
  <si>
    <t>En razón de la obligatoriedad de Sinirube para asegurar que las plataformas tecnológicas estén disponibles 7x24x365, para dar un servicio continuo, los principales beneficiarios son las instituciones y por ende la ciudadanía que requiere acceder a un beneficio por parte del Estado.</t>
  </si>
  <si>
    <t>Tal y como lo evidenció la CGR, en su informe DFOE-SOC-IF-0002-2021:_x000D_
_x000D_
2.9 No obstante lo anterior, SINIRUBE no cuenta con una estrategia de Continuidad de Servicios que establezca los planes necesarios para garantizar la disponibilidad de la información relevante en caso de fallas o eventos mayores que atenten contra el funcionamiento de sus sistemas, sean estos provocados por eventos naturales, fallas mayores e inclusive acción delictiva. _x000D_
2.10. En esta línea, las buenas prácticas de redundancia de dispositivos y de respaldo, implementadas por SINIRUBE, no responden a una estrategia integrada y resultan útiles únicamente para resolver fallas menores. Además, no se tienen procedimientos que verifiquen el estado de los respaldos para su eventual uso en caso de ser requeridos. _x000D_
2.11. Algunos de los riesgos de continuidad, que están latentes en SINIRUBE pudieron observarse como resultado de la visita de campo efectuada a su centro de datos, donde se observó que su sala de servidores presenta debilidades en la protección contra incendio, pues no existen sistemas supresores de fuego y en cuanto al acondicionamiento de la temperatura, este se lleva a cabo por medio de un único equipo de aire acondicionado, el cual se presenta como un punto de falla sin redundancia, situaciones que deberían ser parte de los planes de continuidad. _x000D_
_x000D_
_x000D_
2.12. Lo descrito en los párrafos anteriores no es congruente con lo establecido en las Normas de Control Interno para el Sector Público (NCISP)1, las cuales, en el aparte 5.9, estipulan que “deben instaurarse los mecanismos y procedimientos manuales que permitan garantizar razonablemente la operación continua y correcta de los sistemas de información”.</t>
  </si>
  <si>
    <t>13/10/2022 15:21</t>
  </si>
  <si>
    <t>12/12/2022</t>
  </si>
  <si>
    <t>31/10/2022 14:43</t>
  </si>
  <si>
    <t>03/11/2022 09:55</t>
  </si>
  <si>
    <t>81112004</t>
  </si>
  <si>
    <t>92083984</t>
  </si>
  <si>
    <t>10014086_FASE 5</t>
  </si>
  <si>
    <t>1.04.05</t>
  </si>
  <si>
    <t>10014086_FASE 4</t>
  </si>
  <si>
    <t>10014086_FASE 6</t>
  </si>
  <si>
    <t>10014086_FASE 1</t>
  </si>
  <si>
    <t>10014086_FASE 2</t>
  </si>
  <si>
    <t>10014086_FASE 3</t>
  </si>
  <si>
    <t>0062022009500009</t>
  </si>
  <si>
    <t>Adquisición de licencias Cisco, Smartnet (garantía Cisco) y soporte SINIRUBE</t>
  </si>
  <si>
    <t>CRC 10978121,92</t>
  </si>
  <si>
    <t>10014512</t>
  </si>
  <si>
    <t>El SINIRUBE se creó por ley N° 9137 en el año 2013, y requiere de la dotación de_x000D_
licencias y garantías tipo SMARTNET las cuales cubran los equipos con que cuenta hoy_x000D_
en día, debido a que actualmente no se cuenta con tal herramienta y es vital que en_x000D_
caso de alguna falla por software o hardware se cuente con el respaldo de fabrica para_x000D_
remplazo correspondiente._x000D_
Se requiere dotar a los funcionarios del SINIRUBE de las herramientas y base de datos_x000D_
del fabricante para la atención de incidentes y a través de un servicio del fabricante_x000D_
en la resolución de casos.</t>
  </si>
  <si>
    <t>El Ing. Marcial Hernández Villalobos será el encargado de coordinar con el Área de_x000D_
Proveeduría Institucional para verificar que las licencias recibidas cumplan con los_x000D_
requerimientos solicitados</t>
  </si>
  <si>
    <t>La constitución del SINIRUBE permitirá al Estado contar con una base de datos_x000D_
actualizada y de cobertura nacional con la información de todas las personas en_x000D_
condiciones de pobreza que reciben algún tipo de beneficio estatal. Esto permitirá_x000D_
hacer más efectiva la inversión social. De esta forma se aprovecharán de una mejor_x000D_
manera los recursos para reducir la pobreza y se reducirán las filtraciones y las_x000D_
duplicidades, para lo cual se hace indispensable contar con las herramientas para_x000D_
administrar, mantener, optimizar y proteger los servidores adquiridos por el_x000D_
SINIRUBE, y el acceso de cada usuario y a las herramientas que el IMAS provee al_x000D_
SINIRUBE, como SAP, Sistema de Recursos Humanos, SABEN, SIPO, Registro de_x000D_
Marcas.</t>
  </si>
  <si>
    <t>Se procede a realizar el procedimiento de Contratación Administrativa por cuanto el_x000D_
SINIRUBE no cuenta con las licencias solicitadas para la consecución de los objetivos y el_x000D_
alcance de los fines que le otorga la Ley.</t>
  </si>
  <si>
    <t>El Ing. Marcial Hernández Villalobos será el encargado de verificar que las licencias_x000D_
ofertadas cumplan con las especificaciones solicitadas en el Cartel de la contratación_x000D_
por medio del estudio técnico de las ofertas, además de verificar que en el momento_x000D_
de la entrega coincida con lo ofertado._x000D_
El servicio de soporte será verificado a través de los informes que deben presentar el_x000D_
contratista una vez realizados los trabajos._x000D_
La MSc. Irene Hernandez Carazo será el responsable de dar el visto bueno para el_x000D_
pago de las licencias una vez recibidas a satisfacción.</t>
  </si>
  <si>
    <t>Para la línea 6 se realizó un estimado de cantidad de horas de para establecer un monto aproximado de ₡4 529 416,67, sin embargo se consumen de acuerdo a la demanda.</t>
  </si>
  <si>
    <t>09/11/2022 15:55</t>
  </si>
  <si>
    <t>15/11/2022</t>
  </si>
  <si>
    <t>28/11/2022 16:35</t>
  </si>
  <si>
    <t>14/02/2023 08:38</t>
  </si>
  <si>
    <t>92322627</t>
  </si>
  <si>
    <t>81112218</t>
  </si>
  <si>
    <t>92194647</t>
  </si>
  <si>
    <t>92322629</t>
  </si>
  <si>
    <t>92322628</t>
  </si>
  <si>
    <t>0062022009700001</t>
  </si>
  <si>
    <t>2022CD-000045-0005300001</t>
  </si>
  <si>
    <t>"Catorce funciones de teatro foros interactivos sobre prevención y atención del hostigamiento sexual dirigidos a personas funcionarias".</t>
  </si>
  <si>
    <t>CRC 5000000</t>
  </si>
  <si>
    <t>10014218</t>
  </si>
  <si>
    <t>Costa Rica ha ratificado instrumentos internacionales mediante los cuales el Estado se compromete a garantizar la igualdad y equidad género, eliminar la discriminación contra la mujer y prevenir y erradicar cualquier forma de violencia de género:_x000D_
_x000D_
•	Convención sobre la Eliminación de todas las Formas de Discriminación en contra de la Mujer (CEDAW por sus siglas en inglés, 1984) y el Protocolo Facultativo de la CEDAW;_x000D_
_x000D_
•	Convención Interamericana para Prevenir, Sancionar y Erradicar la Violencia contra la Mujer (Convención Belém Do Pará, 1994)_x000D_
_x000D_
•	Declaración y Plataforma de Acción Mundial de Beijing 1995._x000D_
_x000D_
•	Estrategia de Montevideo y el Consenso de Montevideo._x000D_
_x000D_
•	Los Objetivos de Desarrollo de la agenda 2030 para el desarrollo sostenible. _x000D_
_x000D_
En el ámbito nacional, esos compromisos asumidos por Costa Rica son incorporados en:_x000D_
_x000D_
•	Política Nacional para la Igualdad Efectiva entre Mujeres y Hombres (PIEG) 2018-2030._x000D_
_x000D_
•	Política Nacional para la Atención y la Prevención de la Violencia contra las Mujeres de todas las edades Costa Rica (PLANOVI 2017-2032). _x000D_
_x000D_
•	Ley No. 7476 “Ley Contra Hostigamiento o Acoso Sexual en el Empleo y la Docencia”._x000D_
_x000D_
La Ley No. 7476, fundamentada en los principios constitucionales de respeto por la libertad y la vida humana, el derecho al trabajo y el principio de igualdad ante la ley, tiene como objetivo prevenir, prohibir y sancionar el hostigamiento sexual como práctica discriminatoria por razón de sexo, contra la dignidad de las mujeres y de los hombres en el ámbito de trabajo y educativo, en el sector público y el sector privado._x000D_
En su Capítulo III Prevención del Hostigamiento Sexual, específicamente en el Artículo 5, Responsabilidades de Prevención, establece que:_x000D_
“Todo patrono o jerarca tendrá la responsabilidad de mantener, en el lugar de trabajo, condiciones de respeto para quienes laboran ahí, por medio de una política interna que prevenga, desaliente, evite y sancione las conductas de hostigamiento sexual. Con ese fin, deberán tomar medidas expresas en los reglamentos internos, los convenios colectivos, los arreglos directos o de otro tipo… Sin limitarse solo a ellas, incluirán las siguientes:_x000D_
1) Comunicar, en forma escrita y oral, a las personas supervisoras, representantes, funcionarias y trabajadoras en general sobre la existencia de una política institucional o empresarial contra el hostigamiento sexual. Asimismo, darán a conocer dicha política de prevención a terceras personas cuando así convenga al cumplimiento de los fines establecidos en la presente ley.”_x000D_
La presente contratación busca brindar cumplimiento a la normativa internacional y nacional en materia de protección de los derechos humanos mediante el desarrollo de teatro foros sobre Prevención y Atención del hostigamiento sexual, que permitan sensibilizar, capacitar e informar a las personas funcionarias y trabajadoras en este tema, el Reglamento de la institución y el proceso de denuncia.</t>
  </si>
  <si>
    <t>La institución destinará a Rosibel Robles Delgado de la Unidad de Equidad e Igualdad de Género, (correo rrobles@imas.go.cr /Nº telefónico 2202-4156); quien asumirá el rol de coordinación y brindará los insumos (información) necesarios, a la persona o empresa que fuera contratada, para el adecuado desarrollo de los procesos de capacitación. Para llevar a cabo reuniones virtuales de coordinación, el IMAS hace uso de la plataforma Virtual Teams.</t>
  </si>
  <si>
    <t>Dar cumplimiento Ley No. 7476 “Ley Contra Hostigamiento o Acoso Sexual en el Empleo y la Docencia” y a las acciones que corresponden al IMAS en el Eje 5: Promoción de una cultura no machista y en el Eje 5: Prevención, atención integral y no re-victimización frente a la violencia sexual de PLANOVI, específicamente el indicador 5.3.2.1.2 Porcentaje de personas funcionarias alcanzadas con los procesos de divulgación del reglamento, desagregado por institución y por sexo.</t>
  </si>
  <si>
    <t>La Comisión para la Prevención y Atención del Hostigamiento Sexual en el IMAS tiene como parte de su plan de trabajo para el año 2022, sensibilizar y capacitar al funcionariado en este tema, para que adquieran conocimientos que les permitan identificar conductas de hostigamiento sexual y a la vez, brindar información sobre el reglamento institucional, dando énfasis al proceso de denuncia. Estos procesos tienen como finalidad propiciar espacios libres de esta forma de violencia sexual, fomentar las capacidades para afrontar estas situaciones y denunciarlas y prevenir sus impactos a nivel personal y laboral. _x000D_
Sin embargo, el hostigamiento sexual es un tema sensible de tratar, principalmente por los mitos y prejuicios que hay en torno al mismo y por las implicaciones que tiene. Es por esta razón que se busca abordar este proceso desde una metodología artística e interactiva, como lo es el teatro foro, que permite abrir  espacios para informar, educar y reflexionar, de una forma más vivencial, motivando así el intercambio de ideas y experiencias.</t>
  </si>
  <si>
    <t>El control de calidad se ejercerá mediante los siguientes mecanismos:_x000D_
a)	Rosibel Robles Delgado, Administradora de Contrato, coordinará con la persona o empresa contratada para indicarle la fecha de inicio y revisar lo estipulado en el contrato para su cumplimiento._x000D_
b)	Se mantendrán reuniones permanentes de coordinación entre la Administradora del Contrato y quien haya sido designada/o como enlace por la persona o empresa contratada para el desarrollo de los procesos de capacitación._x000D_
c)	Rosibel Robles Delgado, en conjunto con las personas funcionarias que conforman la Comisión para la Prevención y Atención del Hostigamiento Sexual en el IMAS, revisarán la propuesta de teatro foro y la metodología interactiva y una vez verificada la idoneidad de la propuesta, darán el visto bueno para su implementación._x000D_
d)	Durante la puesta en escena de los teatro foros en las Áreas Regionales, Oficinas Centrales y Empresas Comerciales, se contará con la presencia de al menos 2 personas integrantes de la Comisión para la Prevención y Atención del Hostigamiento Sexual en el IMAS, quienes acompañarán los procesos, velarán por el adecuado desarrollo de los mismos y presentarán la parte técnica del Reglamento, aclarando al funcionariado las dudas que surjan.</t>
  </si>
  <si>
    <t>La Comisión para la Prevención y Atención del Hostigamiento Sexual en el IMAS realizó cotizaciones, en donde se valoró la oferta de mercado en el servicio requerido y los costos oscilan en el margen de la estimación de esta contratación. Mediante estos teatro foros el IMAS podrá dar cumplimiento Ley No. 7476 “Ley Contra Hostigamiento o Acoso Sexual en el Empleo y la Docencia” y a las acciones que corresponden al IMAS en el Eje 5: Promoción de una cultura no machista y en el Eje 5: Prevención, atención integral y no re-victimización frente a la violencia sexual de PLANOVI, específicamente el indicador 5.3.2.1.2 Porcentaje de personas funcionarias alcanzadas con los procesos de divulgación del reglamento, desagregado por institución y por sexo.</t>
  </si>
  <si>
    <t>24/03/2022 13:41</t>
  </si>
  <si>
    <t>12/05/2022</t>
  </si>
  <si>
    <t>24/05/2022 09:44</t>
  </si>
  <si>
    <t>Rosibel Robles Delgado</t>
  </si>
  <si>
    <t>26/05/2022 09:07</t>
  </si>
  <si>
    <t>82151701</t>
  </si>
  <si>
    <t>92031936</t>
  </si>
  <si>
    <t>1102</t>
  </si>
  <si>
    <t>0062022009800001</t>
  </si>
  <si>
    <t>2022CD-000079-0005300001</t>
  </si>
  <si>
    <t>Servicio de Reparación de Equipo Multifuncional</t>
  </si>
  <si>
    <t>10014326</t>
  </si>
  <si>
    <t>El Área de Bienestar Familiar cuenta con una multifuncional la cual fue adquirida por la institución con el fin de facilitar y agilizar las labores del área, la misma llegó a sustituir todas las impresoras maximizando los usos de los equipos, mejorando los espacios de trabajo y disminuyendo el costo de compra de tóner y/o tintas; si bien todas las ventajas indicadas se consideraron para su adquisición, también se valida la necesidad de realizar reparaciones ocasionales que garanticen el buen funcionamiento del activo._x000D_
_x000D_
Y aunque la virtualidad y la situación presentada con el covid-19, nos ponen en frente la responsabilidad de disminuir el gasto acompañado de una disminución en el tiempo en el que las personas funcionarias se desplazan a las oficinas, también es un hecho que la transición a la 100% virtualidad y cero papeles tomará aún tiempo lo que hace necesario la impresión, copia y escaneo de diversos tipos documentos en las labores ordinarias del Área y brindar atención a los clientes internos y externos de la institución._x000D_
_x000D_
Por lo expuesto, se requiere que el servicio de reparación de la multifuncional marca Kyocera, modelo Taskalfa 3552CI, serie VLQ6X02179, placa no. 30464.</t>
  </si>
  <si>
    <t>Se cuenta con personal del Área de Bienestar Familiar para el proceso de contratación administrativa y de fiscalización para el recibo satisfactorio del servicio solicitado.</t>
  </si>
  <si>
    <t>Que las personas funcionarias del Área de Bienestar Familiar puedan desempeñar sus funciones, con equipos de impresión, copia y escaneo que se encuentren en óptimas condiciones, contribuyendo a la atención oportuna, eficiente y eficaz para el cliente interno y externo de la institución.</t>
  </si>
  <si>
    <t>Es necesario contratar a una empresa que brinde el servicio ya que el IMAS no cuenta con un área que realice el mantenimiento y reparación requerido, para el correcto funcionamiento los equipos de impresión utilizados._x000D_
_x000D_
Objetivo General_x000D_
_x000D_
Reparación de equipo multifuncional marca Kyocera, modelo Taskalfa 3552CI del Área de Bienestar Familiar, para que las personas funcionarias del Área de Bienestar Familiar puedan desempeñar sus funciones, con un equipo de impresión, copia y escaneo que se encuentre en óptimas condiciones, contribuyendo a la atención oportuna, eficiente y eficaz del cliente interno y externo de la institución.</t>
  </si>
  <si>
    <t>Verificación por parte de la persona administradora del contrato de que el activo imprima hojas sin manchas y con la mejor calidad manteniendo los colores y la claridad en la letra.</t>
  </si>
  <si>
    <t>Dicho monto podría variar en la oferta final según las fluctuaciones en el tipo de cambio del dólar estadounidense.</t>
  </si>
  <si>
    <t>29/07/2022 11:04</t>
  </si>
  <si>
    <t>24/08/2022</t>
  </si>
  <si>
    <t>01/09/2022 13:32</t>
  </si>
  <si>
    <t>Silvia Vargas Artavia</t>
  </si>
  <si>
    <t>RAQUEL QUESADA JIMENEZ</t>
  </si>
  <si>
    <t>08/09/2022 10:18</t>
  </si>
  <si>
    <t>12000100/10808</t>
  </si>
  <si>
    <t>0062022009900001</t>
  </si>
  <si>
    <t>2022LA-000001-0005300001</t>
  </si>
  <si>
    <t>Adquisición de cintas de empaque para las Tiendas Libres. Modalidad: entrega según demanda.</t>
  </si>
  <si>
    <t>CRC 36000000</t>
  </si>
  <si>
    <t>10014098</t>
  </si>
  <si>
    <t>•	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Rica._x000D_
_x000D_
•	Atendiendo lo anterior, el IMAS ha creado el Programa de Empresas Comerciales responsable de administrar las diferentes Tiendas Libres que se han instalado en el Aeropuerto Internacional Juan Santamaría, en el Aeropuerto Internacional Daniel Oduber Quirós._x000D_
_x000D_
•	Por lo cual, el Área de Empresas Comerciales cuenta con la necesidad de comprar cintas de empaque para las labores cotidianas tanto de las oficinas como de ocho tiendas libres de impuestos ubicadas en los Aeropuertos Juan Santamaría y Daniel Oduber, donde se utilizan las cintas para sellar las cajas donde se colocan las botellas de licor compradas por los clientes.  Se tiene alta demanda por estas cintas por lo que es necesario siempre contar con stock para evitar un desabastecimiento que generaría implicaciones serias tanto en las oficinas administrativas como en las tiendas.</t>
  </si>
  <si>
    <t>Se dispone de recurso humano que se encargara de la correcta ejecución de lo solicitado en el cartel en este caso a la Coordinadora de Categoría, Dayanna Piedra Ugarte, correo dpiedra@imas.go.cr, teléfono 2443-0313 ext 13_x000D_
_x000D_
La Administradora del Contrato en conjunto con las personas que ella asigne de la unidad de Mercadeo y Ventas serán quienes llevarán la verificación de la correcta ejecución contractual, realizando muestras aleatorias a los pedidos solicitados para cerciorarse que los tamaños, características y calidad sea según lo solicitado.</t>
  </si>
  <si>
    <t>•	La finalidad es abastecer tanto a los puntos de venta como a las oficinas administrativas de este suministro esencial para el funcionamiento del negocio, el no contar con este producto implicaría detener las operaciones diarias generando atrasos de trabajo y afectación en las ventas.</t>
  </si>
  <si>
    <t>•	La Tiendas Libres del IMAS se ven en la necesidad de contratar a una empresa externa que brinde el material para empaque necesario ya que es preciso tener en inventario dicho material._x000D_
•	El Área de Empresas Comerciales se ve con la necesidad de realizar un procedimiento por demanda para la compra de este insumo, lo anterior debido a que el procedimiento se realiza en varias ocasiones durante un mismo periodo presupuestario, ya que la utilización de este insumo es en grandes cantidades debido a que es obligatorio la utilización de lo anterior para realizar las ventas en la Tiendas Libres.</t>
  </si>
  <si>
    <t>La administradora de contrato en conjunto con las personas que ella asigne, serán los encargados de realizar las revisiones que ella consideren necesario, haciendo una revisión aleatoria en cada pedido que se reciba, con el fin de revisar que cumpla con los requerimientos solicitados._x000D_
_x000D_
La administradora de contrato deberá velar por el correcto manejo del inventario de cada producto solicitado, esto con el fin de que no haya faltantes en las bodegas del IMAS y que siempre se cuente con este insumo en las Tiendas.</t>
  </si>
  <si>
    <t>Esta contratación es modalidad según demanda por un año con probabilidad de prórroga facultativa por 3 periodos iguales, hasta un máximo de 4 años._x000D_
_x000D_
El monto presupuesto por año estimado es de 9 000 000 colones por año.</t>
  </si>
  <si>
    <t>31/01/2022 14:02</t>
  </si>
  <si>
    <t>14/02/2022 08:12</t>
  </si>
  <si>
    <t>Dayanna Piedra Ugarte</t>
  </si>
  <si>
    <t>Agnes Pabeth Cruz Pérez</t>
  </si>
  <si>
    <t>Flor de María Montoya Mora</t>
  </si>
  <si>
    <t>14/02/2022 09:35</t>
  </si>
  <si>
    <t>31201517</t>
  </si>
  <si>
    <t>92122994</t>
  </si>
  <si>
    <t>2.99.99</t>
  </si>
  <si>
    <t>0062022009900002</t>
  </si>
  <si>
    <t>2022CD-000035-0005300001</t>
  </si>
  <si>
    <t>Contratación de una consultoría para el diseño e inspección del del techado del parqueo de Empresas Comerciales IMAS, ubicado en frente al aeropuerto Juan Santamaría Alajuela.</t>
  </si>
  <si>
    <t>10014217</t>
  </si>
  <si>
    <t>De conformidad con el artículo 10 del Reglamento a la Ley de Contratación Administrativa y considerando la tabla de límites generales de Contratación Administrativa, el procedimiento se cataloga como Contratación Directa_x000D_
La Legislación Mediante Ley N. 8563 de Fortalecimiento Financiero del Instituto Mixto de Ayuda Social, se otorga a la institución el Derecho de Explotación Exclusiva de los Puestos Libres de Derechos en los puertos, aeropuertos internacionales, puestos fronterizos y depósitos comerciales libres de impuestos. Donde además se constituye un régimen aduanal de importación definitiva especial denominado Tiendas Libres._x000D_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 _x000D_
_x000D_
Atendiendo lo anterior, el IMAS ha creado el Programa de Empresas Comerciales responsable de administrar las diferentes Tiendas Libres que se han instalado en el Aeropuerto Internacional Juan Santamaría, en el Aeropuerto Internacional Daniel Oduber Quirós, así como gestionar los proyectos de tienda en el Depósito Libre Comercial de Golfito y otros que se han venido analizando._x000D_
_x000D_
El Área de Empresas Comerciales requiere techar un sector del parqueo de vehículos ubicado en las oficinas administrativas de Duty Free, por esta razón se requiere de una consultoría para el diseño e inspección del techado del parqueo. El trabajo consiste específicamente en realizar los estudios básicos preliminares, realizar un anteproyecto, confeccionar los planos constructivo, determinar las especificaciones técnicas, elaboración del presupuesto de obra, visados institucionales, inspección de la obra, minutas semanales de inspección, informe final y recepción de la obra._x000D_
_x000D_
Se justifica la creación de este techo, ya que existe un evidente deterioro en la carrocería de los vehículos institucionales por la cantidad de sol y lluvia que reciben durante las épocas del año. Además de mantener en buen estado la pintura y evitar gastos en corto tiempo de la restauración en la pintura de los vehículos._x000D_
Por esta razón se hace la contratación de un profesional responsable que pueda realizar las labores antes descritas.</t>
  </si>
  <si>
    <t>Se dispone de recurso humano que se encargara de la correcta ejecución del objeto contratado, la institución cuenta con el Administrador de Contrato a Melchor Marcos Hurtado, correo mmarcos@imas.go.cr, teléfono 2443-0313, para realizar la verificación de la ejecución de los servicios contratados._x000D_
Un funcionario del Proceso de Infraestructura Institucional para soporte técnico en el estudio de ofertas, la revisión e interpretación de la documentación técnica, incluyendo los productos presentados por la Consultora durante la ejecución del contrato, así como de apoyo en las reuniones de revisión de avance de las obras y seguimiento a la ejecución de los plazos de las diferentes etapas.  Velar por el cumplimiento del contenido de los productos solicitados y participar de la aprobación de los productos finales</t>
  </si>
  <si>
    <t>El Instituto Mixto de Ayuda Social tiene el deber; como parte del Estado, de proteger, cuidar y conservar el patrimonio institucional, y dentro de éste los bienes inmuebles son de los más valiosos._x000D_
Por otra parte, tiene la responsabilidad de dar el mejor uso posible a los recursos públicos que administra._x000D_
Tomando en cuenta ambos deberes, con ésta consultoría se persigue conocer las posibles soluciones de espacio y distribución de un futuro techado del parqueo con lo cual se daría solución a la problemática planteada ya que se  frenaría el desgaste acelerado del estado de los vehículos institucionales  a cargo de Empresas Comerciales;   ofrecer con esto una respuesta a la recomendación brindada por el departamento de transportes donde se le debe dar resguardo a los bienes institucionales que reúna todas las condiciones físicas y acate  la legislación vigente y  aplicable  para albergar los vehículos. Con esto ofrecer a su público meta mejores servicios que repercutirán en objetivos institucionales.</t>
  </si>
  <si>
    <t>Al tratarse de la construcción de una estructura independiente y no de un trabajo de mantenimiento, el proceso de infraestructura del Área de Servicios, indica que este tipo de construcción necesita de la respectiva licencia municipal de construcción. Para obtener este permiso es necesario contar con los respectivos planos constructivos visados por los entes correspondientes. El IMAS no cuenta con un departamento institucional dedicado a producir este tipo de documentos, por lo que es necesario contratar una persona física o jurídica especializada en servicios de ingeniería o arquitectura que realice este trabajo. El profesional encargado del Proceso de infraestructura brindó la información técnica necesaria para definir el alcance de los servicios que componen esta contratación que consiste en las etapas de diseño e inspección profesional durante la ejecución de los trabajos constructivos. _x000D_
 _x000D_
Esta contratación se encuentra avalada por el área de servicios generales que es la unidad encargada de revisar los componentes técnicos de las solicitudes de contratación de esta naturaleza.</t>
  </si>
  <si>
    <t>a)	OBSERVACIÓN DE CAMPO: Coordinación con la contratista y discusión sobre los requerimientos del proyecto, en base a lo observado en el campo. _x000D_
_x000D_
b)	REUNIONES DE COORDINACIÓN O REVISIÓN: Cuando se notifique al oferente sobre la adjudicación, se planteará una primera reunión de coordinación, para detallar aspectos del contrato que se necesiten consultar o aclarar. Además, durante todo el proceso de la consultoría y la ejecución de la obra se podrán realizar reuniones de coordinación o de revisión de los productos entregados por la contratista según lo consideren necesario las personas encargadas de la fiscalización._x000D_
_x000D_
c)	RECEPCIÓN DE LOS PRODUCTOS SOLICITADOS: Cada entrega etapa del trabajo será recibida por la persona administradora del contrato. La cual trasladará cada producto a la persona funcionaria del Proceso de Infraestructura, quien realizará una revisión del contenido técnico de los diversos documentos presentados por la Contratista y emitirá un formulario con el resultado de la revisión de etapa que remitirá a la persona administradora del contrato. Una vez revisado este documento, la Persona Administradora del contrato notificará mediante Oficio firmado digitalmente del resultado de la revisión, sea que necesita de correcciones o que el producto entregado cumple a satisfacción, en este último caso también indicará a la consultora el inicio de la siguiente etapa (si procede) trasladando copia de este documento a la Proveeduría para su incorporación a expediente de la contratación._x000D_
_x000D_
_x000D_
d)	GARANTÍA DEL PRODUCTO: Se cubre por lo que indica el Reglamento de Servicios Profesionales del Colegio de Ingenieros y Arquitectos y por lo indicado en la Ley de Contratación Administrativa.</t>
  </si>
  <si>
    <t>El código utilizado en SICOP es de referencia, favor revisar las especificaciones en los documentos adjuntos Solicitud de Contratación y Documento Complementario.</t>
  </si>
  <si>
    <t>25/03/2022 11:35</t>
  </si>
  <si>
    <t>25/03/2022</t>
  </si>
  <si>
    <t>31/03/2022 08:32</t>
  </si>
  <si>
    <t>Melchor Marcos Hurtado</t>
  </si>
  <si>
    <t>01/04/2022 07:39</t>
  </si>
  <si>
    <t>81101599</t>
  </si>
  <si>
    <t>92002575</t>
  </si>
  <si>
    <t>1301000000</t>
  </si>
  <si>
    <t>0062022009900003</t>
  </si>
  <si>
    <t>2022LA-000018-0005300001</t>
  </si>
  <si>
    <t>Contratación de servicios para la adquisición, instalación y configuración de circuito cerrado de televisión (cctv) en Tiendas Duty Free del IMAS en el Aeropuerto Juan Santamaría Alajuela.</t>
  </si>
  <si>
    <t>CRC 46100000</t>
  </si>
  <si>
    <t>10014216</t>
  </si>
  <si>
    <t>•	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 _x000D_
_x000D_
•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analizando._x000D_
_x000D_
•	Actualmente en las seis tiendas ubicadas dentro del Aeropuerto Juan Santamaria cuentan con CCTV pero los equipos se encuentran dañados u obsoletos y en algunas tiendas del todo no poseen cámaras dentro de ellas, es por esto por lo que se considera necesario y fundamental contar con la instalación de acuerdo con los estándares de AERIS._x000D_
_x000D_
•	Además, debido al gran flujo de pasajeros que se tiene en las diferentes tiendas provoca que sea necesario tener un método para la vigilancia de las tiendas en caso de que suceda algún tipo de robo o hurto dentro de las tiendas, como de igual manera de algún suceso que sea necesario revisar y/o monitorear._x000D_
_x000D_
•	En virtud de lo indicado, se requiere satisfacer la necesidad operativa indispensable mediante la contratación de una persona física o jurídica que brinde los servicios de instalación, programación y configuración de un CCTV en las 6 tiendas Duty Free del Aeropuerto Juan Santamaría, lo anterior con el fin de resguardar los activos de la institución, la mercadería en las tiendas, además de la integridad de los clientes y personas trabajadoras.</t>
  </si>
  <si>
    <t>Para llevar a cabo la verificación de ingreso del equipo y recurso humano, la persona que funge como Administrador General de Empresas Comerciales tendrá el papel de verificador y fiscalizador del contrato, se designará un funcionario por parte de Tecnologías de Información que lleve a cabo dicha verificación como área técnica correspondiente al objeto de contratación.</t>
  </si>
  <si>
    <t>Garantizar por un lado la seguridad de los pasajeros/clientes en los diferentes puntos de venta, así como del personal, mercadería y de los activos institucionales, mediante el funcionamiento óptimo de las cámaras del circuito cerrado de televisión._x000D_
_x000D_
Por otro lado, satisfacer los requerimientos de diferentes instancias sean internas o externas, que por diferentes razones necesitan acceder al material de grabación de contenido de dichos videos en apego a las normas que regulan el suministro de este tipo de información</t>
  </si>
  <si>
    <t>Según la necesidad que se presenta en las Tiendas Libres de Impuestos dentro del Aeropuerto Juan Santamaria de contar con un equipo moderno y eficiente de CCTV, se solicita la aprobación del área de tecnologías de información IMAS para realizar dicha contratación._x000D_
Donde se tiene evidencia de la urgencia de contar con las grabaciones necesarias en caso de alguna incidencia en las tiendas y de implementar mecanismos efectivos para el adecuado monitoreo, resguardo de la mercadería y activos institucionales. Contar con la disponibilidad de la información relevante contenida en las grabaciones.</t>
  </si>
  <si>
    <t>La Contratista brindará una capacitación a las personas funcionarias autorizadas y a la persona Administradora del Contrato sobre la visualización de las cámaras, ya sea en un dispositivo móvil o en su máquina, y así se puedan conocer los servicios, beneficios e implicaciones del nuevo sistema._x000D_
_x000D_
La persona Administradora del Contrato juntamente con la Contratista elaborarán un cronograma del mantenimiento por garantía que constará en tres visitas por el lapso de un año y velará por su cumplimiento. Para cada visita se dará acompañamiento por parte de las personas Operarias de Mantenimiento, que serán quienes verificarán los servicios recibidos._x000D_
Producto de cada visita la Contratista suministrará una copia del REPORTE TÉCNICO a la persona Administradora del Contrato quien lo revisará para detectar si existen requerimientos de mantenimiento correctivo que deban ser gestionados._x000D_
En caso de presentarse un requerimiento en intervalos entre los mantenimientos, la persona operaria lo comunicará a la Administradora del Contrato, quien coordinará con la Contratista para atenderlo en el menor tiempo posible._x000D_
En caso de que la Administración del Contrato constate que una o más condiciones de la contratación no están siendo observadas por la contratista, se le comunicará mediante oficio digital con copia al expediente en SICOP de la situación que se presenta y se solicitará la corrección inmediata de dicha deficiencia._x000D_
_x000D_
El funcionario responsable de la Contratación en conjunto con Tecnologías de Información del IMAS será quienes estarán a cargo de la recepción del equipo y el servicio, verificarán previo a la autorización de pago de la factura la calidad brindada asegurando que cumpla con las condiciones ofertadas y adjudicadas en el procedimiento de contratación, además de que el mismo haya sido cumplido a cabalidad según fue solicitado en el cartel._x000D_
_x000D_
El Administrador de Contrato deberá revisar que el servicio sea prestado en el plazo de entrega estipulado en el cartel.</t>
  </si>
  <si>
    <t>Los códigos utilizados en SICOP son de referencia, favor revisar los detalles estipulados en los documentos adjuntos, solicitud de contratación, documento complementario.</t>
  </si>
  <si>
    <t>28/03/2022 15:57</t>
  </si>
  <si>
    <t>02/09/2022 13:06</t>
  </si>
  <si>
    <t>02/09/2022 13:07</t>
  </si>
  <si>
    <t>0062022009900004</t>
  </si>
  <si>
    <t>Adquisición e instalación de aires acondicionados para Empresas Comerciales</t>
  </si>
  <si>
    <t>CRC 9000000</t>
  </si>
  <si>
    <t>10014239</t>
  </si>
  <si>
    <t>•	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 _x000D_
_x000D_
•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analizando._x000D_
_x000D_
•	Estos equipos son muy necesarios ya que un local en Tiendas libres y en el Depósito de Golfito están sin aire acondicionado, estos locales no cuentan con suficiente ventilación, el uso constante de los equipos debido a las altas temperaturas por las ubicaciones geográficas de cada área de trabajo que actualmente se encuentran instalados provoca que estos equipos presenten deterioro hasta que dejan de funcionar provocando afectaciones a los clientes y personal del IMAS.</t>
  </si>
  <si>
    <t>Para llevar a cabo la verificación de ingreso del equipo y recurso humano, la persona que funge como Administrador General de Empresas Comerciales tendrá el papel de verificador y fiscalizador del contrato.</t>
  </si>
  <si>
    <t>Dicha contratación garantizar el funcionamiento óptimo de los equipos, brindando beneficios para los pasajeros/clientes en los diferentes puntos de venta, así como del personal disminuyendo las altas concentraciones de calor, proporcionando una fluides con el circular del aire en toda el área._x000D_
_x000D_
Por otro lado, satisfacer los requerimientos de diferentes instancias sean internas o externas, que por diferentes razones se deben acatar para beneficio de los usuarios que permanecen dentro de los locales.</t>
  </si>
  <si>
    <t>Según la necesidad que se presenta en la Tienda Libre de Impuestos dentro del Aeropuerto Juan Santamaria como en el local del Deposito Libre de Golfito, es la sustitución de los equipos de aire acondicionado. Donde se tiene evidencia de la urgencia de contar con las condiciones ambientales necesarias para realizar las tareas y la atención de público con un nuevo equipo de control climático.</t>
  </si>
  <si>
    <t>La persona Administradora del Contrato juntamente con la Contratista elaborarán un cronograma del mantenimiento por garantía que constará en tres visitas por el lapso de un año y velará por su cumplimiento. Para cada visita se dará acompañamiento por parte de las personas Operarias de Mantenimiento, que serán quienes verificarán los servicios recibidos._x000D_
Producto de cada visita la Contratista suministrará una copia del REPORTE TÉCNICO a la persona Administradora del Contrato._x000D_
En caso de que el Administrador del Contrato constate que una o más condiciones de la contratación no están siendo observadas por la contratista, se le comunicará mediante oficio digital con copia al expediente en SICOP de la situación que se presenta y se solicitará la corrección inmediata de dicha deficiencia._x000D_
_x000D_
El Administrador de Contrato deberá revisar que el servicio sea prestado en el plazo de entrega estipulado en el cartel.</t>
  </si>
  <si>
    <t>Los códigos utilizados son de referencia, favor revisar la descripción del servicio y los equipos requeridos.</t>
  </si>
  <si>
    <t>12/04/2022 11:15</t>
  </si>
  <si>
    <t>12/04/2022</t>
  </si>
  <si>
    <t>25/04/2022 12:09</t>
  </si>
  <si>
    <t>92328991</t>
  </si>
  <si>
    <t>1304000000</t>
  </si>
  <si>
    <t>92315622</t>
  </si>
  <si>
    <t>92260424</t>
  </si>
  <si>
    <t>0062022009900005</t>
  </si>
  <si>
    <t>2022CD-000032-0005300001</t>
  </si>
  <si>
    <t>Contratación de Mantenimiento de zonas verdes y jardinería para el Área de Empresas Comerciales IMAS.</t>
  </si>
  <si>
    <t>CRC 1440000</t>
  </si>
  <si>
    <t>10014255</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</si>
  <si>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Rica._x000D_
Atendiendo lo anterior, el IMAS ha creado el Programa de Empresas Comerciales responsable de administrar las diferentes Tiendas Libres que se han instalado en el Aeropuerto Internacional Juan Santamaría, en el Aeropuerto Internacional Daniel Oduber Quirós y Deposito Libre de Golfito._x000D_
Por lo cual, el Área de Empresas Comerciales presenta la necesidad de contratar el servicio para el mantenimiento de zonas verdes y jardinería para las áreas verdes de las oficinas administrativas ubicadas en Alajuela frente al Aeropuerto Internacional Juan Santamaría, para cumplir con las condiciones óptimas de ornato, limpieza y de embellecimiento, para ello se requiere la corta constante del zacate, poda del árbol, siembra y reposición de plantas, limpieza de desechos, basura y otros que generalmente se acumulan en estas zonas, de ahí la necesidad de realizar  mantenimientos programados de estas franjas, para mantener las instalaciones en excelentes condiciones._x000D_
Debido al crecimiento del césped, del árbol y la maleza, esto representa diferentes requerimientos según la época del año.</t>
  </si>
  <si>
    <t>Se dispone de recurso humano que se encargara de la correcta ejecución del objeto contratado, la institución cuneta con el Administrador de Contrato a Melchor Marcos Hurtado, correo mmarcos@imas.go.cr, teléfono 2443-0313, para realizar la verificación de la ejecución de los servicios contratados.</t>
  </si>
  <si>
    <t>La finalidad es mantener en óptimas condiciones las zonas verdes de las instalaciones de las oficinas administrativas del Área de Empresas Comerciales, fortaleciendo la imagen institucional y además evitando que ante un crecimiento de la maleza en algunas zonas se genere la proliferación de plagas de insectos.</t>
  </si>
  <si>
    <t>El Área de Empresas Comerciales se ve con la necesidad de contratar el servicio para el mantenimiento de zonas verdes y jardinería para las áreas verdes de las oficinas administrativas ubicadas en Alajuela frente al Aeropuerto Internacional Juan Santamaría. Esta solución técnica satisface la necesidad requerida, ya que dicho servicio procura mantener las zonas verdes en las mejores condiciones para la institución, adicionalmente la institución no cuenta con colaboradores con un perfil que incorpore estas funciones.</t>
  </si>
  <si>
    <t>El Administrador del contrato en coordinación con las personas que el designe serán quienes se encarguen de verificar y controlar la correcta ejecución del contrato mediante la verificación de los requerimientos, coordinación con la adjudicataria y supervisión de las labores realizadas.</t>
  </si>
  <si>
    <t>Se solicita revisar la descripción de servicio detallada en el documento complementario, el código _x000D_
de servicio es de referencia.</t>
  </si>
  <si>
    <t>29/04/2022 14:54</t>
  </si>
  <si>
    <t>29/04/2022</t>
  </si>
  <si>
    <t>03/05/2022 09:11</t>
  </si>
  <si>
    <t>06/05/2022 08:00</t>
  </si>
  <si>
    <t>72102902</t>
  </si>
  <si>
    <t>92026946</t>
  </si>
  <si>
    <t>0062022009900006</t>
  </si>
  <si>
    <t>2022CD-000067-0005300001</t>
  </si>
  <si>
    <t>Compra de materiales de limpieza para Empresas Comerciales del IMAS, modalidad según demanda.</t>
  </si>
  <si>
    <t>CRC 10000000</t>
  </si>
  <si>
    <t>10014371</t>
  </si>
  <si>
    <t>El Área de Empresas Comerciales cuenta con diferentes tiendas dentro del Aeropuerto Internaciones Juan Santamaría y las oficinas administrativas, en estos momentos no se cuenta con una contratación que abastezca de estos suministros, y además que cubra las necesidades actuales para dichos puntos de venta. Se requiere de artículos de limpieza que se utilizan diariamente como parte del aseo en nuestras instalaciones._x000D_
Es por esto, que los colaboradores deben contar con los suministros necesario para mantener en buenas condiciones, limpio y con higiene las Tiendas Libres y las oficinas administrativas de Empresas Comerciales.</t>
  </si>
  <si>
    <t>Se dispone de recurso humano que se encargará de revisar que los productos sean los solicitados en el cartel, en este caso será el Administrador del Contrato Lic. Melchor Marcos Hurtado (mmarcos@imas.go.cr,)._x000D_
  Además, se contará con el personal del almacén de suministros para la _x000D_
  debida custodia de los suministros</t>
  </si>
  <si>
    <t>La finalidad de la contratación es abastecer tanto a las tiendas libres de impuestos como a las oficinas administrativas de los suministros para poder satisfacer la necesidad de los colaboradores para poder cumplir con el correcto funcionamiento del negocio, el no contar con estos insumos hace imposible mantener el aseo y la higiene importantes para la salud de los clientes como de los colaboradores.</t>
  </si>
  <si>
    <t>Empresas Comerciales y Tiendas libres de Impuestos no cuenta con una contratación para la compra de estos suministros es por esto, que es necesario contar con esta contratación para poder abastecer de los suministros requeridos, de lo contrario no se podría realizar las labores diarias, además provocaría inconvenientes a nivel de salud y de bienestar.</t>
  </si>
  <si>
    <t>Los procedimientos de control de calidad se detallan:_x000D_
•	Revisar porque los productos que se entregan sean los solicitados._x000D_
•	Revisar que las cantidades sean correctas._x000D_
•	Revisar materiales, texturas, olor en el caso de desinfectantes._x000D_
•	Revisar que los productos sean entregados en el plazo de entrega  _x000D_
  estipulado en el cartel.</t>
  </si>
  <si>
    <t>Se adjunta el documento con el detalle de los productos y las cantidades requeridas anualmente.</t>
  </si>
  <si>
    <t>19/07/2022 10:24</t>
  </si>
  <si>
    <t>28/07/2022 15:18</t>
  </si>
  <si>
    <t>03/08/2022 11:38</t>
  </si>
  <si>
    <t>14111703</t>
  </si>
  <si>
    <t>92000925</t>
  </si>
  <si>
    <t>47131803</t>
  </si>
  <si>
    <t>90003227</t>
  </si>
  <si>
    <t>2.99.05</t>
  </si>
  <si>
    <t>14111704</t>
  </si>
  <si>
    <t>90003544</t>
  </si>
  <si>
    <t>14111705</t>
  </si>
  <si>
    <t>92031272</t>
  </si>
  <si>
    <t>47131502</t>
  </si>
  <si>
    <t>92051005</t>
  </si>
  <si>
    <t>14111701</t>
  </si>
  <si>
    <t>92040081</t>
  </si>
  <si>
    <t>47131501</t>
  </si>
  <si>
    <t>92206307</t>
  </si>
  <si>
    <t>92040064</t>
  </si>
  <si>
    <t>47131824</t>
  </si>
  <si>
    <t>92020060</t>
  </si>
  <si>
    <t>0062022009900007</t>
  </si>
  <si>
    <t>2022CD-000076-0005300001</t>
  </si>
  <si>
    <t>Servicio de soporte y desarrollo del sistema de puntos de venta LDCOM de las tiendas libres de impuesto del Área de Empresas Comerciales.</t>
  </si>
  <si>
    <t>CRC 105465018</t>
  </si>
  <si>
    <t>10014373</t>
  </si>
  <si>
    <t>•	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Rica._x000D_
_x000D_
•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analizando._x000D_
_x000D_
•	Dicha operación conlleva efectuar una serie de trámites especializados que deben realizarse a nivel logístico y con entidades diversas relacionadas, a los efectos de importar y nacionalizar las mercaderías adquiridas por el IMAS en el exterior del país, como también a nivel de ventas y contable se lleva una revisión y control de las transacciones realizadas en cada punto de venta._x000D_
_x000D_
•	Actualmente se utiliza la herramienta informática llamada “LDCOM”, dicha herramienta es utilizada para llevar el control de todos los procesos que se realizan en Empresas Comerciales, en lo que equivale a ventas, mercadería, inventarios, entre otros._x000D_
•	Se realizó un análisis con respecto a los requerimientos necesarios para Empresas Comerciales, en busca de generar un aumento en las ventas y una mejora en procesos, por esa razón se requiere el mantenimiento y las actualizaciones del software de LDCOM para mantener la continuidad del negocio._x000D_
•	Dado lo anterior, se solicitó la autorización de prescindir de un proceso de contratación ordinario y, en cambio, realizar una Contratación Exceptuada con la empresa Servicios de Informática Lexington S.A, ya que esta es la única empresa en el país que cuenta con la opción de brindar mejoras, actualizaciones y desarrollos a esta herramienta, dado que tiene los derechos de autoría. Fue presentada la solicitud a la Gerencia General que dio como resultado la resolución IMAS-RES-0117-2022, en donde se autoriza a Empresas Comerciales prescindir de un procedimiento de contratación ordinario y en cambio realizar una Contratación Exceptuada por Oferente Único con la empresa Servicios de Informática Lexington S.A._x000D_
_x000D_
Este contrato permite obtener varias ventajas:_x000D_
_x000D_
	Se tendría derecho a recibir las futuras mejoras y evoluciones del sistema sin costo adicional, que actualmente deben pagarse si se requieren._x000D_
_x000D_
	Cada hora de desarrollo es de $ 40_x000D_
_x000D_
	La hora de capacitación es de $ 37_x000D_
_x000D_
	Se mantiene el sistema en “la nube” lo que garant</t>
  </si>
  <si>
    <t>La persona que funge como Administrador General de Empresas Comerciales tendrá el papel de verificador y fiscalizador del contrato._x000D_
Se contará con el apoyo de Tecnologías de Información para la ejecución del contrato, como área técnica correspondiente al objeto de contratación._x000D_
Lic. Luis Adolfo González Alguera, en su carácter de Jefatura del Área de Tecnologías de Información como representante del Área Técnica para el análisis de la documentación y consultas técnicas que se generen.</t>
  </si>
  <si>
    <t>La finalidad es contar con el desarrollo, soporte y capacitación de la herramienta que permita llevar el control de los inventarios, ventas, traslados, movimientos de mercadería, entre otras funciones necesarias para el correcto funcionamiento diario que se generan en las labores del Área de Empresas Comerciales.</t>
  </si>
  <si>
    <t>Basados en los análisis de las necesidades actuales de mejoras en los procedimientos y desarrollos para maximizar las herramientas informáticas actuales, además se pretende mejorar la infraestructura, contingencia y continuidad del negocio, mitigando los elementos informáticos que son susceptibles de fallas, y almacenar las operaciones en la nube, para su acceso fácil, administración segura, respaldo y posibilidad de escalabilidad de los recursos tecnológicos del negocio, entre otros, ligados con la confidencialidad de la empresa que los administrará es la opción técnica que satisface las necesidades actuales._x000D_
Esta decisión fue tomada por la Administración de Empresas Comerciales y el acompañamiento del área de tecnologías de la información mediante un análisis del contrato actual que se tiene con esta misma empresa donde se determinó que la opción más viable para alcanzar las nuevas metas planteadas es realizar un nuevo contrato con esta empresa donde se implemente el mantenimiento y actualizaciones que permitan una mejora sustancial del sistema</t>
  </si>
  <si>
    <t>El Administrador del Contrato en conjunto con Tecnologías de Información del IMAS será quienes estarán a cargo de la recepción del servicio y además de que el mismo haya sido cumplido a cabalidad según fue solicitado en el cartel._x000D_
El Administrador de Contrato deberá revisar que el servicio sea prestado en el plazo de entrega estipulado en el cartel._x000D_
El Administrador del Contrato en conjunto con el jefe de Tecnologías de Información, será quienes aprueben el reporte de horas consumidas de desarrollo o de capacitación._x000D_
El Administrador de Contrato será quien lleve el control de las horas consumidas para desarrollo y capacitación.</t>
  </si>
  <si>
    <t>Se adjunta los documentos de contratación con el detalle de los servicios que se requieren por parte de Empresas Comerciales.</t>
  </si>
  <si>
    <t>21/07/2022 10:37</t>
  </si>
  <si>
    <t>02/09/2022 13:04</t>
  </si>
  <si>
    <t>92312250</t>
  </si>
  <si>
    <t>92348079</t>
  </si>
  <si>
    <t>81111504</t>
  </si>
  <si>
    <t>92020430</t>
  </si>
  <si>
    <t>0062022009900008</t>
  </si>
  <si>
    <t>2022CD-000075-0005300001</t>
  </si>
  <si>
    <t>Contratación de Servicio de mantenimiento preventivo y correctivo de aires acondicionados para el Área de Empresas Comerciales IMAS.</t>
  </si>
  <si>
    <t>CRC 9114241,72</t>
  </si>
  <si>
    <t>10014393</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</si>
  <si>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Rica._x000D_
Atendiendo lo anterior, el IMAS ha creado el Programa de Empresas Comerciales responsable de administrar las diferentes Tiendas Libres que se han instalado en el Aeropuerto Internacional Juan Santamaría, en el Aeropuerto Internacional Daniel Oduber Quirós y Deposito Libre de Golfito._x000D_
_x000D_
La Dirección de Empresas Comerciales solicita el mantenimiento preventivo y correctivo ubicados de la siguiente forma (13) unidades condensadoras de aire acondicionado en el Aeropuerto Juan Santamaría, siete (7) unidades condensadoras de aire acondicionado en el edificio administrativo de Empresas Comerciales y (6) unidades en el Local # 23 en Golfito esto debido a que no cuentan con suficiente ventilación, el uso constante de los equipos debido a las altas temperaturas por las ubicaciones geográficas de cada área de trabajo que actualmente se encuentran instalados provoca que estos equipos deban tener el correcto mantenimiento preventivo para evitar futuros inconvenientes y así evitar afectaciones a los potenciales clientes y personal del IMAS.</t>
  </si>
  <si>
    <t>Se dispone de recurso humano que se encargara de la correcta ejecución de lo solicitado en el cartel en el caso de los aires de la parte Administrativa y Aeropuerto a Claudio Chinchilla Castro cchinchilla@imas.go.cr y para Golfito a Francisco Ortiz Olmos fortiz@imas.go.cr.</t>
  </si>
  <si>
    <t>La contratación persigue brindar a estos locales un adecuado mantenimiento a los equipos de aire acondicionado existentes, para que haya un clima ideal donde los colaboradores puedan trabajar a satisfacción, asimismo de brindar a los clientes un clima donde se sientan cómodos para realizar sus compras disminuyendo las altas concentraciones de calor. Además de extender la vida útil de los equipos con un mantenimiento programado cada 3 meses para un total de 4 visitas al año.</t>
  </si>
  <si>
    <t>El Área de Empresas Comerciales del IMAS se ve en la necesidad de contratar a una empresa externa que brinde el servicio ya que no cuenta con un departamento que lo realice._x000D_
Esta solución técnica satisface la necesidad requerida, ya que dicho servicio procura mantener en óptimas condiciones los equipos de aire acondicionado existentes, brindando el mejor ambiente para los colaboradores y clientes.</t>
  </si>
  <si>
    <t>El Administrador de contrato será el responsable del cumplimiento de lo estipulado en esta contratación, de la verificarán y control del correcto funcionamiento de los equipos de aire acondicionado y de la ejecución del contrato mediante la verificación de los requerimientos._x000D_
_x000D_
Previo a la autorización de pago de la factura, se asegurará de la calidad brindada afirmando que se ha cumplido con las condiciones ofertadas y adjudicadas en el procedimiento de contratación._x000D_
_x000D_
Además de comprobar los siguientes puntos:_x000D_
•	Velar porque los mantenimientos sean realizados en las fechas estipuladas_x000D_
•	Reportar cualquier anomalía que se presente en los equipos y procurar que la empresa adjudicada brinde una solución a corto plazo._x000D_
•	Coordinar las visitas de los técnicos de la empresa y los permisos de entradas a terminales de Aeropuerto Juan Santamaría y Golfito._x000D_
•	Recibir las boletas de mantenimiento brindadas por el adjudicado, una por cada equipo una vez finalizado los trabajos._x000D_
•	Llevar un control estricto de visitas y trabajos realizados.</t>
  </si>
  <si>
    <t>Se adjuntan los documentos con las especiificaciones detalladas del servicio requerido</t>
  </si>
  <si>
    <t>11/08/2022 14:12</t>
  </si>
  <si>
    <t>16/08/2022 08:46</t>
  </si>
  <si>
    <t>Claudio José Chinchilla Castro</t>
  </si>
  <si>
    <t>17/08/2022 10:44</t>
  </si>
  <si>
    <t>90006526</t>
  </si>
  <si>
    <t>0062022009900009</t>
  </si>
  <si>
    <t>2022CD-000086-0005300001</t>
  </si>
  <si>
    <t>Contratación de servicio de compra e instalación de muebles de exhibición de productos para local 23 ubicado en el Depósito Libre de Golfito.</t>
  </si>
  <si>
    <t>CRC 8920000</t>
  </si>
  <si>
    <t>10014424</t>
  </si>
  <si>
    <t>a)	Justificación de la procedencia de la contratación:_x000D_
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 _x000D_
_x000D_
Atendiendo lo anterior, el IMAS ha creado el Programa de Empresas Comerciales responsable de administrar las diferentes Tiendas Libres que se han instalado en el Aeropuerto Internacional Juan Santamaría, en el Aeropuerto Internacional Daniel Oduber Quirós._x000D_
_x000D_
El Instituto Mixto de Ayuda Social, solicita para la operación adecuada del local comercial No.23 ubicado en el Depósito Libre de Golfito la compra de muebles de exhibición de mercadería para la tienda, esto ya que los muebles actuales se encuentran deteriorados y con polilla, lo que resulta riesgoso al utilizarse para exhibir producto de alto peso, pudiendo provocar la caída de estos.</t>
  </si>
  <si>
    <t>Los equipos y materiales para desarrollar la solución serán adsorbidos por el oferente, en otras palabras, el costo por material y recurso humano corre por cuenta del oferente. _x000D_
Para llevar a cabo la verificación de cumplimiento de la contratación “Servicio de compra e instalación de muebles de exhibición de productos para local 23 ubicado en el Depósito Libre de Golfito”, se designa para este proyecto a Dayanna Piedra Ugarte como Administradora de Contrato quien además será la encargada de coordinar los permisos y aprobaciones respectivas. Además se contará con el acompañamiento de Francisco Ortiz Olmos funcionario del departamento de Mercadeo y Ventas y jefe de tienda del local 23 de Golfito, para realizar la verificación correspondiente.</t>
  </si>
  <si>
    <t>Contar con un proveedor que brinde el servicio de venta e instalación de muebles de exhibición de productos de buena calidad, resistentes y de larga duración que brinden seguridad en la exhibición de productos y que realcen la imagen de la tienda.</t>
  </si>
  <si>
    <t>El Área de Empresas Comerciales se ve en la necesidad de adquirir este servicio ya que los muebles actuales son de madera y se encuentran deteriorados por la plaga de polillas. La Unidad de Mercadeo y Ventas ve la necesidad de realizar un cambio para protección de la mercadería, de los clientes, funcionarios y a la vez el cambio ayudaría a potenciar la visibilidad del local._x000D_
_x000D_
Por esta razón se determina adquirir muebles resistentes a este tipo de plagas y que al mismo tiempo cuenten con elementos creativos como luces led y diseños modernos, que permitan que la tienda resalte y sea más llamativa para atraer a más clientes, lo cual se traduce en ventas para el IMAS.</t>
  </si>
  <si>
    <t>Previo a la ejecución del contrato se realizará una reunión donde se determine el diseño de los muebles a instalar. Dicha reunión se realizará con el Administrador de Contrato en compañía de la jefatura de Mercadeo y Ventas. _x000D_
_x000D_
Durante la ejecución del contrato, se contará con el apoyo y la supervisión del jefe de tienda Francisco Ortiz Olmos, quien ostenta el cargo de jefe de Tienda, del local 23 ubicado en el Depósito Libre de Golfito.</t>
  </si>
  <si>
    <t>Se adjuntan los documentos complementarios con las especificaciones de los bienes y servicios requeridos.</t>
  </si>
  <si>
    <t>16/09/2022 15:21</t>
  </si>
  <si>
    <t>16/09/2022</t>
  </si>
  <si>
    <t>22/09/2022 13:20</t>
  </si>
  <si>
    <t>29/09/2022 08:02</t>
  </si>
  <si>
    <t>56121902</t>
  </si>
  <si>
    <t>92353379</t>
  </si>
  <si>
    <t>92353348</t>
  </si>
  <si>
    <t>56112002</t>
  </si>
  <si>
    <t>92352568</t>
  </si>
  <si>
    <t>92353232</t>
  </si>
  <si>
    <t>92353350</t>
  </si>
  <si>
    <t>92353229</t>
  </si>
  <si>
    <t>0062022009900010</t>
  </si>
  <si>
    <t>2022CD-000090-0005300001</t>
  </si>
  <si>
    <t>Compra e instalación de mueble de exhibición de productos para tienda 13 del Aeropuerto Juan Santamaría.</t>
  </si>
  <si>
    <t>CRC 1195000</t>
  </si>
  <si>
    <t>10014477</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</si>
  <si>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 _x000D_
_x000D_
Atendiendo lo anterior, el IMAS ha creado el Programa de Empresas Comerciales responsable de administrar las diferentes Tiendas Libres que se han instalado en el Aeropuerto Internacional Juan Santamaría, en el Aeropuerto Internacional Daniel Oduber Quirós._x000D_
_x000D_
El Instituto Mixto de Ayuda Social, solicita  la compra de un mueble que permita exhibir y resaltar los productos importados directamente por parte de las tiendas Duty Free. _x000D_
Estos productos generan márgenes de utilidad mayores, por lo cual es conveniente brindarles mayor visibilidad en la tienda, ya que permitirían obtener ganancias para los programas sociales de la institución.</t>
  </si>
  <si>
    <t>Los equipos y materiales para desarrollar la solución serán adsorbidos por el oferente, en otras palabras, el costo por material y recurso humano corre por cuenta del oferente. _x000D_
Para llevar a cabo la verificación de cumplimiento de la contratación “Compra e instalación de mueble de exhibición de productos para tienda 13 del Aeropuerto Juan Santamaría”, se designa para este proyecto a Dayanna Piedra Ugarte como Administradora de Contrato quien además será la encargada de coordinar los permisos y aprobaciones respectivas. Además, se contará con el acompañamiento de la Agnes Pablet Cruz Pérez de la unidad de logística para realizar la verificación correspondiente.</t>
  </si>
  <si>
    <t>Contar con un proveedor que brinde el servicio de confección e instalación de muebles de exhibición de productos de buena calidad, resistentes y de larga duración que brinden seguridad en la exhibición de productos y permita resaltar los productos exhibidos en los mismos.</t>
  </si>
  <si>
    <t>El Área de Empresas Comerciales se ve en la necesidad de adquirir este servicio ya que actualmente no se dispone de un mueble adecuado exclusivo para exhibir los productos importados, los cuales generan altos márgenes de rentabilidad._x000D_
_x000D_
Por esta razón se determina adquirir un mueble que permita almacenar y exhibir los productos de manera adecuada. El mueble contará con espacio para colocar publicidad de la marca exhibida y contará con elementos diferenciadores como luz led y un diseño moderno para permita atraer la atención del cliente.</t>
  </si>
  <si>
    <t>Previo a la ejecución del contrato se realizará una reunión donde se determine el diseño de acuerdo con las propuestas enviadas previamente por el adjudicado del mueble a instalar. Dicha reunión se realizará con el Administrador de Contrato en compañía de la Jefatura de Mercadeo y Ventas.</t>
  </si>
  <si>
    <t>Se adjuntan los documentos con los detalles del servicio requerido.</t>
  </si>
  <si>
    <t>28/09/2022 15:45</t>
  </si>
  <si>
    <t>30/09/2022 08:20</t>
  </si>
  <si>
    <t>30/09/2022 08:55</t>
  </si>
  <si>
    <t>92353378</t>
  </si>
  <si>
    <t>0062022009900011</t>
  </si>
  <si>
    <t>Contratación de Servicio profesional de decoración para tiendas libres del IMAS.</t>
  </si>
  <si>
    <t>CRC 18500000</t>
  </si>
  <si>
    <t>10014493</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</si>
  <si>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 _x000D_
_x000D_
Atendiendo lo anterior, el IMAS ha creado el Programa de Empresas Comerciales responsable de administrar las diferentes Tiendas Libres que se han instalado en el Aeropuerto Internacional Juan Santamaría, en el Aeropuerto Internacional Daniel Oduber Quirós._x000D_
_x000D_
El Instituto Mixto de Ayuda Socia, solicita para la operación de las Tiendas libres contar con una contratación a nivel de decoración para las diferentes temporadas del año. Para cumplir con este objetivo se requiere contar con un oferente especializado tanto en decoración de puntos de ventas, así como la producción de material POP (Point of Purchase o Punto de Venta) para combinar las dos opciones en campañas de mercadeo y ventas._x000D_
_x000D_
Actualmente no se cuenta con ningún apoyo de material POP (Point of Purchase o Punto de Venta) o campaña de publicidad por fechas especiales en ninguna de las categorías (Artículos de Lujo, Electrónicos, Perfumes &amp; Cosméticos, así como Licores &amp; Comestibles) que se comercializan en las Tiendas Libres Duty Free ubicadas en el Aeropuerto Internacional Juan Santamaría (AIJS) y en el  Aeropuerto Internacional Daniel Oduber Quirós (AIDOQ).</t>
  </si>
  <si>
    <t>Los equipos y materiales para desarrollar la solución serán adsorbidos por el adjudicado, en otras palabras, el costo por material y recurso humano corre por cuenta del adjudicado. _x000D_
Para llevar a cabo la verificación de cumplimiento de la decoración profesional y recurso humano, se designará un funcionario por parte del departamento de Mercadeo y Ventas que lleve a cabo dicha verificación.  Se designa para este proyecto a Dayanna Piedra Ugarte como Administradora de Contrato además de aprobar las artes y la decoración propuestas por el adjudicado._x000D_
Para la coordinación de los permisos de ingreso y trabajo en el Aeropuerto Juan Santamaría será con la señora Dayanna Piedra Ugarte dpiedra@imas.go.cr y para el Aeropuerto Daniel Oduber con Vera Bonilla Ordoñez vbonilla@imas.go.cr.</t>
  </si>
  <si>
    <t>Contar con un oferente que brinde el servicio de decoración de las tiendas libres del IMAS para potencializar las marcas que se representan, así como resaltar que las Tiendas Libres del IMAS son las UNICAS libres de impuestos dentro de los Aeropuertos ya que actualmente las tiendas no cuentan con dicha publicidad. Y aunado a esto llevar el mensaje que, con dichas compras, el consumidor ayuda a superar la pobreza en Costa Rica ya que los fondos obtenidos se destinan para tal fin.</t>
  </si>
  <si>
    <t>El Área de tiendas libres se ve en la necesidad de adquirir este servicio ya que no se cuenta con un contrato de publicidad que sea dirigido directamente a las Tiendas Libres y que permita realizar material publicitario para las tiendas y decoraciones alusivas a las diferentes temporadas festivas del año.</t>
  </si>
  <si>
    <t>Durante la ejecución del contrato, se contará con el apoyo, aportes y/o asesoría con la persona que ocupa el puesto de la jefatura de Mercadeo y Ventas, así como las personas que ocupan el puesto de Coordinadores de Categoría._x000D_
_x000D_
Se realizarán reuniones de coordinación con la Empresa o persona adjudicada para definir el diseño, acatar recomendaciones y proponer ajustes a las propuestas._x000D_
Deberá el administrador de contrato apersonarse o la persona asignada por este en el momento de la instalación para verificar en sitio productos, materiales, texturas y diseños de conformidad con la propuesta aprobada.</t>
  </si>
  <si>
    <t>Se adjuntan los documento con el detalle del servicio requerido</t>
  </si>
  <si>
    <t>10/10/2022 07:50</t>
  </si>
  <si>
    <t>24/10/2022</t>
  </si>
  <si>
    <t>72153612</t>
  </si>
  <si>
    <t>92161209</t>
  </si>
  <si>
    <t>0062022009900012</t>
  </si>
  <si>
    <t>2022LA-000026-0005300001</t>
  </si>
  <si>
    <t>Servicio integrado para el almacenamiento, custodia, transporte, administración de documentos y compra de cajas para Empresas Comerciales.</t>
  </si>
  <si>
    <t>CRC 25141895</t>
  </si>
  <si>
    <t>10014496 / 10014497</t>
  </si>
  <si>
    <t>•	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Rica._x000D_
_x000D_
•	Atendiendo lo anterior, el IMAS ha creado el Programa de Empresas Comerciales responsable de administrar las diferentes Tiendas Libres que se han instalado en el Aeropuerto Internacional Juan Santamaría, en el Aeropuerto Internacional Daniel Oduber Quirós, así como gestionar los proyectos de tienda en el Depósito Libre Comercial de Golfito y otros que se determinen._x000D_
_x000D_
•	Dicha operación conlleva efectuar una serie de trámites especializados que deben realizarse a nivel logístico y con entidades diversas relacionadas, a los efectos de importar y nacionalizar las mercaderías adquiridas por el IMAS en el exterior del país._x000D_
_x000D_
•	Que según hallazgo presentado por la Auditoría Externa en 2016 presentado a la Gerencia General mediante la Carta de Gerencia CG 1- 2016 y según solicitud realizada mediante el acuerdo del Consejo Directivo 273-06-2017 y posteriormente por medio del oficio SGGR 32- 06-2017 donde se solicita al Área de Empresas Comerciales atender la siguiente recomendación: “Establecer las medidas de control interno con  respecto a la documentación soporte que debe contener las distintas transacciones y movimientos contables que realiza la entidad, para que la misma sea fiable y de fácil acceso”, por lo cual es necesario contar  con un espacio y servicio que cumpla con lo solicitado para la custodia y administración de la documentación generada por el Área de Empresas Comerciales._x000D_
_x000D_
•	El Área de Empresas Comerciales requiere contratar los servicios de custodia y administración de documentación generadas por cada unidad y de los cierres generados por las ventas diarias de las tiendas en los Aeropuertos Juan Santamaría y Daniel Oduber Quirós, además de los cierres realizados por la tienda del Depósito Libre Comercial de Golfito, ya que actualmente no cuenta con el espacio necesario en el Edificio de Empresas Comerciales._x000D_
_x000D_
•	En la misma contratación se necesita realizar la separación del servicio de custodia y administración de documentos con la compra de cajas, aunque ambas necesidades van de la mano y es necesario que haya una para que funcione la otra, se realizará por líneas diferentes, ya que el costo de las cajas no se puede diluir en los costos mensuales de la custodia de documentos._x000D_
_x000D_
•	En la actualidad se cuenta con una contratación de este servicio, mediante el proceso</t>
  </si>
  <si>
    <t>Se cuenta con recurso humano para la Administración del Contrato, figura que será asumida por la jefatura de la Unidad de Coordinación Administrativa del Área de Empresas Comerciales</t>
  </si>
  <si>
    <t>•	La finalidad es contar con un servicio adecuado para el almacenamiento de documentación que requiere ser mantenida de acuerdo con la tabla de plazos aplicable para Empresas Comerciales y con la Directriz DCN-003-2011 Conservación de los documentos contables que establece un período para la conservación. Esto conlleva a que se lleve el orden, confidencialidad y control necesario para cada documento que sea generado y sea necesario archivar y custodiar.</t>
  </si>
  <si>
    <t>•	En virtud de lo indicado, se requiere satisfacer la necesidad operativa indispensable mediante la contratación de una Persona Física o Jurídica, que brinde el servicio de custodia, transporte y administración de archivos y documentación. _x000D_
•	Se considera que la mejor manera de solventar esta necesidad es mediante la en Subcontratación de un servicio especializado para el almacenamiento, custodia, transporte y administración de documentos, ya que constituye la solución más integral para darle solución a la problemática planteada, pues cubre las necesidades institucionales. Además, que el Área de Empresas Comerciales no cuenta con espacio suficiente para custodiar documentación generada por las actividades económicas y administrativas del negocio por largos períodos.</t>
  </si>
  <si>
    <t>a)	Coordinación con la persona contratista a efectos de realizar las verificaciones correspondientes en los espacios físicos destinados como bodegas, para la prestación del servicio. Esto lo realizará la persona administradora del contrato o quien esta designe en su representación._x000D_
_x000D_
b)	Se requiere que las instalaciones cumplan con las condiciones solicitadas y un encargado que pueda valorar que se cumplan las condiciones solicitadas._x000D_
_x000D_
c)	La administradora de contrato en conjunto con las personas que ella asigne, serán los encargados de realizar las revisiones que ella consideren necesario, haciendo una revisión a las instalaciones para cerciorarse que cumplan con lo solicitado en el presente documento._x000D_
_x000D_
d)	El Área de Empresas Comerciales, mediante la Unidad de Coordinación Administrativa, dará soporte y revisión de igual manera de los procesos para archivar documentos, además, será la encargada de llevar un control de cantidad de cajas recibidas y enviadas al adjudicado, esto para llevar un control para la hora de realizar el respectivo pago.</t>
  </si>
  <si>
    <t>Se adjunta los documentos con el detalle del servicio por demanda requerido._x000D_
La presente contratación es por 1 año con opción a 3 prórrogas.</t>
  </si>
  <si>
    <t>11/10/2022 09:46</t>
  </si>
  <si>
    <t>15/11/2022 13:29</t>
  </si>
  <si>
    <t>Alicia Almendarez Zambrano</t>
  </si>
  <si>
    <t>44122036</t>
  </si>
  <si>
    <t>92158532</t>
  </si>
  <si>
    <t>78131804</t>
  </si>
  <si>
    <t>92017728</t>
  </si>
  <si>
    <t>0062022009900013</t>
  </si>
  <si>
    <t>Contratación de Servicio de mantenimiento preventivo y correctivo del equipo de cómputo y tecnológico para el Área de Empresas Comerciales IMAS y bajo demanda”</t>
  </si>
  <si>
    <t>CRC 48769740</t>
  </si>
  <si>
    <t>10014499</t>
  </si>
  <si>
    <t>a.	Justificación de la procedencia de la contratación _x000D_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Rica._x000D_
_x000D_
Atendiendo lo anterior, el IMAS ha creado el Área de Empresas Comerciales responsable de administrar las diferentes Tiendas Libres que operan en el Aeropuerto Internacional Juan Santamaría, en el Aeropuerto Internacional Daniel Oduber Quirós, así como gestionar los proyectos de tienda en el Depósito Libre Comercial de Golfito y otros que el IMAS decida operar en el futuro._x000D_
_x000D_
El Área de Empresas Comerciales del IMAS no cuenta con personal técnico especializado de planta que cumpla las funciones de mantenimiento y soporte al equipo de cómputo en Empresas Comerciales._x000D_
_x000D_
El Programa de Empresas Comerciales carece del personal (plazas) y de las condiciones generales, para satisfacer por cuenta propia las necesidades para llevar a cabo la función de mantenimiento del equipo de cómputo.</t>
  </si>
  <si>
    <t>El Área de Empresas Comerciales en conjunto con el Área de Tecnologías de Información serán los encargados de llevar y realizar una revisión del servicio prestado por parte del contratista, esto para realizar la correcta verificación de que el servicio prestado cumpla con lo solicitado en el presente cartel.</t>
  </si>
  <si>
    <t>Es vital contar con un servicio de soporte para el equipo de cómputo ubicado en las tiendas del Aeropuerto Juan Santamaria, Aeropuerto Daniel Oduber, Deposito Libre de Golfito y también en las oficinas administrativas ubicadas frente al Aeropuerto Juan Santamaría, esto con el fin de evitar cualquier tipo de inconveniente que pueda perjudicar las labores diarias en Empresas Comerciales. Además, que mediante la realización del Contrato de Servicios de Mantenimiento preventivo y correctivo del sistema de puntos de venta se pretende contar con un equipo de soporte que pueda suplir las necesidades tanto de oficinas de empresas comerciales como de las tiendas ubicadas en el Aeropuerto Juan Santamaría.</t>
  </si>
  <si>
    <t>El Área de Empresas Comerciales del IMAS se ve en la necesidad de contratar a una empresa externa que brinde una solución técnica para satisfacer las necesidades requeridas, con un mantenimiento preventivo y correctivo de los equipos de cómputo asignado al Área de Empresas Comerciales ubicada en el Aeropuerto Juan Santamaría con el servicio de técnico a tiempo completo en un horario de 16 horas al día los 7 días a la semana con una jornada de 5:00 am horas a 9:00 pm incluyendo días feriados, para el caso de las tiendas en Golfito y Liberia únicamente se necesitará una (1 ) visita mensual de 8 horas.</t>
  </si>
  <si>
    <t>El contratista deberá coordinar los siguientes aspectos:_x000D_
_x000D_
El personal asignado para suplir el servicio deberá tomar una capacitación y reconocimiento del lugar de trabajo que se impartirá a través del IMAS una vez formalizado el contrato._x000D_
_x000D_
El día que se establezca como orden de inicio de ejecución del contrato la Empresa adjudicada deberá presentarse para que se realice de manera formal la entrega de las llaves de la oficina._x000D_
_x000D_
Conjuntamente: el proveedor adjudicado, el personal del Área de Empresas Comerciales del IMAS y el proveedor actual, definirán el plan de transición, garantizando NO afectar la normal operación de las Tiendas Libres del IMAS._x000D_
_x000D_
La presente contratación será de un (1) año prorrogable por tres (3) períodos iguales, hasta un total de cuatro años (4).</t>
  </si>
  <si>
    <t>Se adjunta los documentos con la información detallada del servicio requerido.</t>
  </si>
  <si>
    <t>13/10/2022 15:58</t>
  </si>
  <si>
    <t>13/10/2022</t>
  </si>
  <si>
    <t>19/10/2022 11:10</t>
  </si>
  <si>
    <t>24/10/2022 13:47</t>
  </si>
  <si>
    <t>81112307</t>
  </si>
  <si>
    <t>92020646</t>
  </si>
  <si>
    <t>select * from(select distinct
      c.doc_req_no nro_sol_contratacion
      , (select a.INST_CARTEL_no from bid.ep_cartel a where a.cartel_no = c.cartel_no and a.cartel_seq = '00') as numero_procedimiento 
      , cont.FN_CE_COMMON_CD_NAME('CE27',c.exc_stat,'') as estado_sol_cont
      , c.contract_req_nm descripcion
      , CONT.FN_CE_COMMON_CD_NAME('BD01',c.PROCE_TYPE, NULL) tipo_procedimiento
      , CONT.FN_CE_COMMON_CD_NAME('BD89',c.PROCE_TYPE_DETAIL, NULL) AS MODALIDAD
      , CONT.FN_CE_COMMON_CD_NAME('BD66',c.contract_type, NULL) clasificacion_objeto
      , c.currency_type || ' ' || c.bdgt_amt monto_presupuestado
      , c.inst_req_no NRO_SOLICITUD_INSTITUCIONAL
      , DBMS_LOB.substr(c.contract_req_reason,3000) justificacion_contratacion
      , DBMS_LOB.substr(c.law9,3000) disp_recurso_humano
      , DBMS_LOB.substr(c.law8_1,3000) finalidad_publica
      , DBMS_LOB.substr(c.law8_2,3000) justificacion_escogencia
      , DBMS_LOB.substr(c.law8_3,3000) proced_control_calidad
      , DBMS_LOB.substr(c.LAW8_4,3000) terceros_interesados
      , DBMS_LOB.substr(c.LAW8_5,3000) riesgos_identificados
      , DBMS_LOB.substr(c.etc,3000) observaciones
      , to_char(c.ertn_dt,'DD/MM/YYYY HH24:MI') fecha_elaboracion_solicitud
      , TO_CHAR(TO_DATE(c.req_ymd, 'dd/mm/yyyy'),'dd/mm/yyyy') fecha_solicitud
      , to_char(c.dist_dt,'DD/MM/YYYY HH24:MI') as Fecha_Envio_Distribucion
      , c.reqer_nm solicitante
      , bid.fn_get_name_usr (c.writer_id) elaborador
      , bid.fn_get_name_usr (c.contract_adm_id) adm_contrato
      , bid.fn_get_name_usr(c.EXECUTOR_ID) elabora_cartel_solicitud 
      , to_char(c.asgwrt_dt,'DD/MM/YYYY HH24:MI') as Fecha_Envio_Elaboracion
      , b.prod_seqno as linea
      , b.cate_id codigo_clasificacion
      , b.prod_id codigo_identificacion
      , b.serial_bdgt as reserva_presupuestaria
      , (select min(COST_CNTR) from BID.CO_COST_CNTR where COST_CNTR_KEY = b.cost_cntr_key and TYPE_KEY = b.contract_req_no) as centro_costos
      , nvl(b.expend_obj,(select min(x.expend_obj) from BID.CO_COST_CNTR x where x.TYPE_KEY = b.contract_req_no)) subpartida_obj_gasto
      , b.prod_qty cantidad
      , b.sub_total total
from CONT.ce_cont_req c, cont.ce_cont_req_item b  
where c.contract_req_no = b.contract_req_no 
and c.inst_cd ='4000042144'
and c.ertn_dt between '01/01/2022 00:00:00' and sysdate) a
order by a.nro_sol_contratacion asc</t>
  </si>
  <si>
    <t>DASHBOARD - SOLICITUDES POR CENTRO DE COSTOS</t>
  </si>
  <si>
    <t>Datos del año 2022</t>
  </si>
  <si>
    <t>CANTIDAD DE SOLICITUDES</t>
  </si>
  <si>
    <t>RESUMEN</t>
  </si>
  <si>
    <t>Total de Solicitudes:</t>
  </si>
  <si>
    <t>Centros de Costos Únicos:</t>
  </si>
  <si>
    <t>Promedio Solicitudes/Centro:</t>
  </si>
  <si>
    <t>Centro con más solicitudes:</t>
  </si>
  <si>
    <t>Máximo de solicitudes:</t>
  </si>
  <si>
    <t>TOP 10 CENTROS DE COSTOS</t>
  </si>
  <si>
    <t>Centro</t>
  </si>
  <si>
    <t>Cantidad</t>
  </si>
  <si>
    <t>DASHBOARD - CLASIFICACIÓN DE OBJETO Y MODALIDAD</t>
  </si>
  <si>
    <t>Resumen de solicitudes de contratación - Año 2022</t>
  </si>
  <si>
    <t>CLASIFICACIÓN DE OBJETO</t>
  </si>
  <si>
    <t>Clasificación</t>
  </si>
  <si>
    <t>%</t>
  </si>
  <si>
    <t>Modalidad</t>
  </si>
  <si>
    <t>(Sin especificar)</t>
  </si>
  <si>
    <t>MATRIZ: CLASIFICACIÓN vs MODALIDAD</t>
  </si>
  <si>
    <t>Clasificación \ Modalidad</t>
  </si>
  <si>
    <t>📊 INDICADORES CLAVE</t>
  </si>
  <si>
    <t>Total Solicitudes:</t>
  </si>
  <si>
    <t>Clasificación más frecuente:</t>
  </si>
  <si>
    <t>Porcentaje:</t>
  </si>
  <si>
    <t>Modalidad más frecuente:</t>
  </si>
  <si>
    <t>Combinación más frecuente:</t>
  </si>
  <si>
    <t>(Clasificación + Modalidad)</t>
  </si>
  <si>
    <t>DASHBOARD - SUBPARTIDAS DE OBJETO DE GASTO</t>
  </si>
  <si>
    <t>Resumen de solicitudes por subpartida presupuestaria - Año 2022</t>
  </si>
  <si>
    <t>DETALLE POR SUBPARTIDA</t>
  </si>
  <si>
    <t>Subpartida</t>
  </si>
  <si>
    <t>Subpartidas diferentes:</t>
  </si>
  <si>
    <t>Subpartida más frecuente:</t>
  </si>
  <si>
    <t>Cantidad:</t>
  </si>
  <si>
    <t>Promedio por subpartida:</t>
  </si>
  <si>
    <t>🏆 TOP 10 SUBPARTIDAS</t>
  </si>
  <si>
    <t>#</t>
  </si>
  <si>
    <t>RESUMEN POR GRUPO</t>
  </si>
  <si>
    <t>Grupo</t>
  </si>
  <si>
    <t>Descripción</t>
  </si>
  <si>
    <t>1.XX.XX</t>
  </si>
  <si>
    <t>2.XX.XX</t>
  </si>
  <si>
    <t>Materiales y Suministros</t>
  </si>
  <si>
    <t>5.XX.XX</t>
  </si>
  <si>
    <t>Bienes Duraderos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</si>
</sst>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indexed="8"/>
      <name val="Aptos Narrow"/>
      <family val="2"/>
      <scheme val="minor"/>
    </font>
    <font>
      <b/>
      <sz val="11"/>
      <color indexed="8"/>
      <name val="Aptos Narrow"/>
      <family val="2"/>
      <scheme val="minor"/>
    </font>
    <font>
      <b/>
      <sz val="11"/>
      <color rgb="FFD4AF37"/>
      <name val="Baskerville"/>
    </font>
    <font>
      <sz val="11"/>
      <color rgb="FF000000"/>
      <name val="Baskerville"/>
    </font>
    <font>
      <b/>
      <sz val="18"/>
      <color rgb="FF1F4E79"/>
      <name val="Aptos Narrow"/>
      <family val="2"/>
      <scheme val="minor"/>
    </font>
    <font>
      <i/>
      <sz val="12"/>
      <color rgb="FF5B9BD5"/>
      <name val="Aptos Narrow"/>
      <family val="2"/>
      <scheme val="minor"/>
    </font>
    <font>
      <b/>
      <sz val="11"/>
      <color rgb="FFFFFFFF"/>
      <name val="Aptos Narrow"/>
      <family val="2"/>
      <scheme val="minor"/>
    </font>
    <font>
      <b/>
      <sz val="14"/>
      <color rgb="FFFFFFFF"/>
      <name val="Aptos Narrow"/>
      <family val="2"/>
      <scheme val="minor"/>
    </font>
    <font>
      <b/>
      <sz val="16"/>
      <color rgb="FF1F4E79"/>
      <name val="Aptos Narrow"/>
      <family val="2"/>
      <scheme val="minor"/>
    </font>
    <font>
      <b/>
      <sz val="12"/>
      <color rgb="FF1F4E79"/>
      <name val="Aptos Narrow"/>
      <family val="2"/>
      <scheme val="minor"/>
    </font>
    <font>
      <b/>
      <sz val="12"/>
      <color rgb="FFFFFFFF"/>
      <name val="Aptos Narrow"/>
      <family val="2"/>
      <scheme val="minor"/>
    </font>
    <font>
      <b/>
      <sz val="20"/>
      <color rgb="FF1F4E79"/>
      <name val="Aptos Narrow"/>
      <family val="2"/>
      <scheme val="minor"/>
    </font>
    <font>
      <b/>
      <sz val="18"/>
      <color rgb="FF7030A0"/>
      <name val="Aptos Narrow"/>
      <family val="2"/>
      <scheme val="minor"/>
    </font>
    <font>
      <b/>
      <sz val="11"/>
      <color rgb="FF1F4E79"/>
      <name val="Aptos Narrow"/>
      <family val="2"/>
      <scheme val="minor"/>
    </font>
    <font>
      <b/>
      <sz val="14"/>
      <color rgb="FF1F4E79"/>
      <name val="Aptos Narrow"/>
      <family val="2"/>
      <scheme val="minor"/>
    </font>
    <font>
      <b/>
      <sz val="11"/>
      <color rgb="FF2E75B6"/>
      <name val="Aptos Narrow"/>
      <family val="2"/>
      <scheme val="minor"/>
    </font>
    <font>
      <b/>
      <sz val="14"/>
      <color rgb="FF2E75B6"/>
      <name val="Aptos Narrow"/>
      <family val="2"/>
      <scheme val="minor"/>
    </font>
    <font>
      <b/>
      <i/>
      <sz val="9"/>
      <color indexed="8"/>
      <name val="Aptos Narrow"/>
      <family val="2"/>
      <scheme val="minor"/>
    </font>
    <font>
      <b/>
      <sz val="16"/>
      <color rgb="FF375623"/>
      <name val="Aptos Narrow"/>
      <family val="2"/>
      <scheme val="minor"/>
    </font>
    <font>
      <b/>
      <sz val="20"/>
      <color rgb="FF7030A0"/>
      <name val="Aptos Narrow"/>
      <family val="2"/>
      <scheme val="minor"/>
    </font>
    <font>
      <b/>
      <sz val="16"/>
      <color rgb="FF2E75B6"/>
      <name val="Aptos Narrow"/>
      <family val="2"/>
      <scheme val="minor"/>
    </font>
  </fonts>
  <fills count="19">
    <fill>
      <patternFill patternType="none"/>
    </fill>
    <fill>
      <patternFill patternType="gray125"/>
    </fill>
    <fill>
      <patternFill patternType="solid">
        <fgColor rgb="FF1B365D"/>
        <bgColor indexed="64"/>
      </patternFill>
    </fill>
    <fill>
      <patternFill patternType="solid">
        <fgColor rgb="FFFFFFFF"/>
        <bgColor indexed="64"/>
      </patternFill>
    </fill>
    <fill>
      <patternFill patternType="solid">
        <fgColor rgb="FF1F4E79"/>
        <bgColor indexed="64"/>
      </patternFill>
    </fill>
    <fill>
      <patternFill patternType="solid">
        <fgColor rgb="FFD6DCE4"/>
        <bgColor indexed="64"/>
      </patternFill>
    </fill>
    <fill>
      <patternFill patternType="solid">
        <fgColor rgb="FF2E75B6"/>
        <bgColor indexed="64"/>
      </patternFill>
    </fill>
    <fill>
      <patternFill patternType="solid">
        <fgColor rgb="FFBDD7EE"/>
        <bgColor indexed="64"/>
      </patternFill>
    </fill>
    <fill>
      <patternFill patternType="solid">
        <fgColor rgb="FFDDEBF7"/>
        <bgColor indexed="64"/>
      </patternFill>
    </fill>
    <fill>
      <patternFill patternType="solid">
        <fgColor rgb="FF9BC2E6"/>
        <bgColor indexed="64"/>
      </patternFill>
    </fill>
    <fill>
      <patternFill patternType="solid">
        <fgColor rgb="FF375623"/>
        <bgColor indexed="64"/>
      </patternFill>
    </fill>
    <fill>
      <patternFill patternType="solid">
        <fgColor rgb="FFA9D08E"/>
        <bgColor indexed="64"/>
      </patternFill>
    </fill>
    <fill>
      <patternFill patternType="solid">
        <fgColor rgb="FFE2EFDA"/>
        <bgColor indexed="64"/>
      </patternFill>
    </fill>
    <fill>
      <patternFill patternType="solid">
        <fgColor rgb="FF7030A0"/>
        <bgColor indexed="64"/>
      </patternFill>
    </fill>
    <fill>
      <patternFill patternType="solid">
        <fgColor rgb="FFF2F2F2"/>
        <bgColor indexed="64"/>
      </patternFill>
    </fill>
    <fill>
      <patternFill patternType="solid">
        <fgColor rgb="FFC65911"/>
        <bgColor indexed="64"/>
      </patternFill>
    </fill>
    <fill>
      <patternFill patternType="solid">
        <fgColor rgb="FFFCE4D6"/>
        <bgColor indexed="64"/>
      </patternFill>
    </fill>
    <fill>
      <patternFill patternType="solid">
        <fgColor rgb="FFFFF2CC"/>
        <bgColor indexed="64"/>
      </patternFill>
    </fill>
    <fill>
      <patternFill patternType="solid">
        <fgColor rgb="FFF4B084"/>
        <bgColor indexed="64"/>
      </patternFill>
    </fill>
  </fills>
  <borders count="2">
    <border>
      <left/>
      <right/>
      <top/>
      <bottom/>
      <diagonal/>
    </border>
    <border>
      <left style="thin">
        <color rgb="FF4169E1"/>
      </left>
      <right style="thin">
        <color rgb="FF4169E1"/>
      </right>
      <top style="thin">
        <color rgb="FF4169E1"/>
      </top>
      <bottom style="thin">
        <color rgb="FF4169E1"/>
      </bottom>
      <diagonal/>
    </border>
  </borders>
  <cellStyleXfs count="1">
    <xf numFmtId="0" fontId="0" fillId="0" borderId="0"/>
  </cellStyleXfs>
  <cellXfs count="61">
    <xf numFmtId="0" fontId="0" fillId="0" borderId="0" xfId="0"/>
    <xf numFmtId="0" fontId="1" fillId="0" borderId="0" xfId="0" applyFont="1"/>
    <xf numFmtId="0" fontId="4" fillId="0" borderId="0" xfId="0" applyFont="1"/>
    <xf numFmtId="0" fontId="5" fillId="0" borderId="0" xfId="0" applyFont="1"/>
    <xf numFmtId="0" fontId="6" fillId="4" borderId="0" xfId="0" applyFont="1" applyFill="1" applyAlignment="1">
      <alignment horizontal="center"/>
    </xf>
    <xf numFmtId="0" fontId="0" fillId="0" borderId="0" xfId="0" applyAlignment="1">
      <alignment horizontal="center"/>
    </xf>
    <xf numFmtId="0" fontId="1" fillId="5" borderId="0" xfId="0" applyFont="1" applyFill="1"/>
    <xf numFmtId="0" fontId="1" fillId="5" borderId="0" xfId="0" applyFont="1" applyFill="1" applyAlignment="1">
      <alignment horizontal="center"/>
    </xf>
    <xf numFmtId="0" fontId="7" fillId="4" borderId="0" xfId="0" applyFont="1" applyFill="1" applyAlignment="1">
      <alignment horizontal="center"/>
    </xf>
    <xf numFmtId="0" fontId="0" fillId="4" borderId="0" xfId="0" applyFill="1"/>
    <xf numFmtId="0" fontId="8" fillId="0" borderId="0" xfId="0" applyFont="1" applyAlignment="1">
      <alignment horizontal="center"/>
    </xf>
    <xf numFmtId="0" fontId="9" fillId="0" borderId="0" xfId="0" applyFont="1" applyAlignment="1">
      <alignment horizontal="center"/>
    </xf>
    <xf numFmtId="0" fontId="10" fillId="6" borderId="0" xfId="0" applyFont="1" applyFill="1" applyAlignment="1">
      <alignment horizontal="center"/>
    </xf>
    <xf numFmtId="0" fontId="0" fillId="6" borderId="0" xfId="0" applyFill="1"/>
    <xf numFmtId="0" fontId="1" fillId="7" borderId="0" xfId="0" applyFont="1" applyFill="1" applyAlignment="1">
      <alignment horizontal="center"/>
    </xf>
    <xf numFmtId="0" fontId="0" fillId="8" borderId="0" xfId="0" applyFill="1"/>
    <xf numFmtId="0" fontId="0" fillId="8" borderId="0" xfId="0" applyFill="1" applyAlignment="1">
      <alignment horizontal="center"/>
    </xf>
    <xf numFmtId="0" fontId="11" fillId="0" borderId="0" xfId="0" applyFont="1"/>
    <xf numFmtId="0" fontId="1" fillId="9" borderId="0" xfId="0" applyFont="1" applyFill="1"/>
    <xf numFmtId="0" fontId="1" fillId="9" borderId="0" xfId="0" applyFont="1" applyFill="1" applyAlignment="1">
      <alignment horizontal="center"/>
    </xf>
    <xf numFmtId="164" fontId="0" fillId="0" borderId="0" xfId="0" applyNumberFormat="1" applyAlignment="1">
      <alignment horizontal="center"/>
    </xf>
    <xf numFmtId="164" fontId="0" fillId="8" borderId="0" xfId="0" applyNumberFormat="1" applyFill="1" applyAlignment="1">
      <alignment horizontal="center"/>
    </xf>
    <xf numFmtId="164" fontId="1" fillId="9" borderId="0" xfId="0" applyNumberFormat="1" applyFont="1" applyFill="1" applyAlignment="1">
      <alignment horizontal="center"/>
    </xf>
    <xf numFmtId="0" fontId="1" fillId="11" borderId="0" xfId="0" applyFont="1" applyFill="1"/>
    <xf numFmtId="0" fontId="1" fillId="11" borderId="0" xfId="0" applyFont="1" applyFill="1" applyAlignment="1">
      <alignment horizontal="center"/>
    </xf>
    <xf numFmtId="0" fontId="1" fillId="11" borderId="0" xfId="0" applyFont="1" applyFill="1" applyAlignment="1">
      <alignment horizontal="center" wrapText="1"/>
    </xf>
    <xf numFmtId="0" fontId="1" fillId="12" borderId="0" xfId="0" applyFont="1" applyFill="1"/>
    <xf numFmtId="0" fontId="0" fillId="12" borderId="0" xfId="0" applyFill="1" applyAlignment="1">
      <alignment horizontal="center"/>
    </xf>
    <xf numFmtId="0" fontId="0" fillId="14" borderId="0" xfId="0" applyFill="1"/>
    <xf numFmtId="0" fontId="1" fillId="14" borderId="0" xfId="0" applyFont="1" applyFill="1"/>
    <xf numFmtId="0" fontId="12" fillId="14" borderId="0" xfId="0" applyFont="1" applyFill="1" applyAlignment="1">
      <alignment horizontal="center"/>
    </xf>
    <xf numFmtId="0" fontId="13" fillId="14" borderId="0" xfId="0" applyFont="1" applyFill="1" applyAlignment="1">
      <alignment horizontal="center"/>
    </xf>
    <xf numFmtId="164" fontId="14" fillId="14" borderId="0" xfId="0" applyNumberFormat="1" applyFont="1" applyFill="1" applyAlignment="1">
      <alignment horizontal="center"/>
    </xf>
    <xf numFmtId="0" fontId="15" fillId="14" borderId="0" xfId="0" applyFont="1" applyFill="1" applyAlignment="1">
      <alignment horizontal="center"/>
    </xf>
    <xf numFmtId="164" fontId="16" fillId="14" borderId="0" xfId="0" applyNumberFormat="1" applyFont="1" applyFill="1" applyAlignment="1">
      <alignment horizontal="center"/>
    </xf>
    <xf numFmtId="0" fontId="17" fillId="14" borderId="0" xfId="0" applyFont="1" applyFill="1"/>
    <xf numFmtId="0" fontId="18" fillId="14" borderId="0" xfId="0" applyFont="1" applyFill="1" applyAlignment="1">
      <alignment horizontal="center"/>
    </xf>
    <xf numFmtId="0" fontId="19" fillId="14" borderId="0" xfId="0" applyFont="1" applyFill="1" applyAlignment="1">
      <alignment horizontal="center"/>
    </xf>
    <xf numFmtId="0" fontId="11" fillId="14" borderId="0" xfId="0" applyFont="1" applyFill="1" applyAlignment="1">
      <alignment horizontal="center"/>
    </xf>
    <xf numFmtId="0" fontId="16" fillId="14" borderId="0" xfId="0" applyFont="1" applyFill="1" applyAlignment="1">
      <alignment horizontal="center"/>
    </xf>
    <xf numFmtId="0" fontId="20" fillId="14" borderId="0" xfId="0" applyFont="1" applyFill="1" applyAlignment="1">
      <alignment horizontal="center"/>
    </xf>
    <xf numFmtId="0" fontId="1" fillId="0" borderId="0" xfId="0" applyFont="1" applyAlignment="1">
      <alignment horizontal="center"/>
    </xf>
    <xf numFmtId="0" fontId="1" fillId="12" borderId="0" xfId="0" applyFont="1" applyFill="1" applyAlignment="1">
      <alignment horizontal="center"/>
    </xf>
    <xf numFmtId="0" fontId="1" fillId="16" borderId="0" xfId="0" applyFont="1" applyFill="1" applyAlignment="1">
      <alignment horizontal="center"/>
    </xf>
    <xf numFmtId="0" fontId="0" fillId="17" borderId="0" xfId="0" applyFill="1"/>
    <xf numFmtId="0" fontId="0" fillId="17" borderId="0" xfId="0" applyFill="1" applyAlignment="1">
      <alignment horizontal="center"/>
    </xf>
    <xf numFmtId="0" fontId="1" fillId="18" borderId="0" xfId="0" applyFont="1" applyFill="1"/>
    <xf numFmtId="0" fontId="1" fillId="18" borderId="0" xfId="0" applyFont="1" applyFill="1" applyAlignment="1">
      <alignment horizontal="center"/>
    </xf>
    <xf numFmtId="164" fontId="0" fillId="17" borderId="0" xfId="0" applyNumberFormat="1" applyFill="1" applyAlignment="1">
      <alignment horizontal="center"/>
    </xf>
    <xf numFmtId="164" fontId="1" fillId="18" borderId="0" xfId="0" applyNumberFormat="1" applyFont="1" applyFill="1" applyAlignment="1">
      <alignment horizontal="center"/>
    </xf>
    <xf numFmtId="0" fontId="7" fillId="4" borderId="0" xfId="0" applyFont="1" applyFill="1" applyAlignment="1">
      <alignment horizontal="center"/>
    </xf>
    <xf numFmtId="0" fontId="0" fillId="0" borderId="0" xfId="0"/>
    <xf numFmtId="0" fontId="7" fillId="13" borderId="0" xfId="0" applyFont="1" applyFill="1" applyAlignment="1">
      <alignment horizontal="center"/>
    </xf>
    <xf numFmtId="0" fontId="7" fillId="10" borderId="0" xfId="0" applyFont="1" applyFill="1" applyAlignment="1">
      <alignment horizontal="center"/>
    </xf>
    <xf numFmtId="0" fontId="7" fillId="15" borderId="0" xfId="0" applyFont="1" applyFill="1" applyAlignment="1">
      <alignment horizontal="center"/>
    </xf>
    <xf numFmtId="0" fontId="7" fillId="6" borderId="0" xfId="0" applyFont="1" applyFill="1" applyAlignment="1">
      <alignment horizontal="center"/>
    </xf>
    <xf numFmtId="0" fontId="2" fillId="2" borderId="1" xfId="0" applyFont="1" applyFill="1" applyBorder="1" applyAlignment="1">
      <alignment vertical="top" wrapText="1"/>
    </xf>
    <xf numFmtId="0" fontId="1" fillId="0" borderId="0" xfId="0" applyFont="1" applyAlignment="1">
      <alignment vertical="top" wrapText="1"/>
    </xf>
    <xf numFmtId="0" fontId="3" fillId="3" borderId="1" xfId="0" applyFont="1" applyFill="1" applyBorder="1" applyAlignment="1">
      <alignment vertical="top" wrapText="1"/>
    </xf>
    <xf numFmtId="0" fontId="3" fillId="3" borderId="1" xfId="0" applyFont="1" applyFill="1" applyBorder="1" applyAlignment="1">
      <alignment horizontal="right" vertical="top"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Solicitudes por Centro de Costos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col"/>
        <c:grouping val="clustered"/>
        <c:varyColors val="0"/>
        <c:ser>
          <c:idx val="0"/>
          <c:order val="0"/>
          <c:tx>
            <c:strRef>
              <c:f>Dashboard!$C$6</c:f>
              <c:strCache>
                <c:ptCount val="1"/>
                <c:pt idx="0">
                  <c:v>CANTIDAD DE SOLICITUDES</c:v>
                </c:pt>
              </c:strCache>
            </c:strRef>
          </c:tx>
          <c:spPr>
            <a:solidFill>
              <a:schemeClr val="accent1"/>
            </a:solidFill>
            <a:ln>
              <a:noFill/>
            </a:ln>
            <a:effectLst/>
          </c:spPr>
          <c:invertIfNegative val="0"/>
          <c:cat>
            <c:strRef>
              <c:f>Dashboard!$B$7:$B$59</c:f>
              <c:strCache>
                <c:ptCount val="53"/>
                <c:pt idx="0">
                  <c:v>10014203</c:v>
                </c:pt>
                <c:pt idx="1">
                  <c:v>10014215</c:v>
                </c:pt>
                <c:pt idx="2">
                  <c:v>110000000</c:v>
                </c:pt>
                <c:pt idx="3">
                  <c:v>1102</c:v>
                </c:pt>
                <c:pt idx="4">
                  <c:v>11020000</c:v>
                </c:pt>
                <c:pt idx="5">
                  <c:v>110200000</c:v>
                </c:pt>
                <c:pt idx="6">
                  <c:v>1102000000</c:v>
                </c:pt>
                <c:pt idx="7">
                  <c:v>11021000</c:v>
                </c:pt>
                <c:pt idx="8">
                  <c:v>11021100</c:v>
                </c:pt>
                <c:pt idx="9">
                  <c:v>11021203</c:v>
                </c:pt>
                <c:pt idx="10">
                  <c:v>1104</c:v>
                </c:pt>
                <c:pt idx="11">
                  <c:v>1106000000</c:v>
                </c:pt>
                <c:pt idx="12">
                  <c:v>111000000</c:v>
                </c:pt>
                <c:pt idx="13">
                  <c:v>1110000000</c:v>
                </c:pt>
                <c:pt idx="14">
                  <c:v>1126000000</c:v>
                </c:pt>
                <c:pt idx="15">
                  <c:v>12000100/10808</c:v>
                </c:pt>
                <c:pt idx="16">
                  <c:v>1201000000</c:v>
                </c:pt>
                <c:pt idx="17">
                  <c:v>12020100</c:v>
                </c:pt>
                <c:pt idx="18">
                  <c:v>12020300</c:v>
                </c:pt>
                <c:pt idx="19">
                  <c:v>12020400</c:v>
                </c:pt>
                <c:pt idx="20">
                  <c:v>1203000000</c:v>
                </c:pt>
                <c:pt idx="21">
                  <c:v>1204000000</c:v>
                </c:pt>
                <c:pt idx="22">
                  <c:v>1205000000</c:v>
                </c:pt>
                <c:pt idx="23">
                  <c:v>1207000000</c:v>
                </c:pt>
                <c:pt idx="24">
                  <c:v>12070100</c:v>
                </c:pt>
                <c:pt idx="25">
                  <c:v>1207100</c:v>
                </c:pt>
                <c:pt idx="26">
                  <c:v>1208000000</c:v>
                </c:pt>
                <c:pt idx="27">
                  <c:v>1209000000</c:v>
                </c:pt>
                <c:pt idx="28">
                  <c:v>12100100</c:v>
                </c:pt>
                <c:pt idx="29">
                  <c:v>12100200</c:v>
                </c:pt>
                <c:pt idx="30">
                  <c:v>12100300</c:v>
                </c:pt>
                <c:pt idx="31">
                  <c:v>12100400</c:v>
                </c:pt>
                <c:pt idx="32">
                  <c:v>12100500</c:v>
                </c:pt>
                <c:pt idx="33">
                  <c:v>12100700</c:v>
                </c:pt>
                <c:pt idx="34">
                  <c:v>1212</c:v>
                </c:pt>
                <c:pt idx="35">
                  <c:v>121200000</c:v>
                </c:pt>
                <c:pt idx="36">
                  <c:v>1212000000</c:v>
                </c:pt>
                <c:pt idx="37">
                  <c:v>1216000000</c:v>
                </c:pt>
                <c:pt idx="38">
                  <c:v>1218000000</c:v>
                </c:pt>
                <c:pt idx="39">
                  <c:v>1220000000</c:v>
                </c:pt>
                <c:pt idx="40">
                  <c:v>1301000000</c:v>
                </c:pt>
                <c:pt idx="41">
                  <c:v>1304000000</c:v>
                </c:pt>
                <c:pt idx="42">
                  <c:v>1401000000</c:v>
                </c:pt>
                <c:pt idx="43">
                  <c:v>29903</c:v>
                </c:pt>
                <c:pt idx="44">
                  <c:v>SAP 10014160</c:v>
                </c:pt>
                <c:pt idx="45">
                  <c:v>SAP 10014191</c:v>
                </c:pt>
                <c:pt idx="46">
                  <c:v>SAP 10014194</c:v>
                </c:pt>
                <c:pt idx="47">
                  <c:v>SAP 10014224</c:v>
                </c:pt>
                <c:pt idx="48">
                  <c:v>SAP 10014468</c:v>
                </c:pt>
                <c:pt idx="49">
                  <c:v>SAP: 10014422</c:v>
                </c:pt>
                <c:pt idx="50">
                  <c:v>SAP: 10014468</c:v>
                </c:pt>
                <c:pt idx="51">
                  <c:v>SP 10014212</c:v>
                </c:pt>
                <c:pt idx="52">
                  <c:v>cuentas11021100</c:v>
                </c:pt>
              </c:strCache>
            </c:strRef>
          </c:cat>
          <c:val>
            <c:numRef>
              <c:f>Dashboard!$C$7:$C$59</c:f>
              <c:numCache>
                <c:formatCode>General</c:formatCode>
                <c:ptCount val="53"/>
                <c:pt idx="0">
                  <c:v>1</c:v>
                </c:pt>
                <c:pt idx="1">
                  <c:v>1</c:v>
                </c:pt>
                <c:pt idx="2">
                  <c:v>3</c:v>
                </c:pt>
                <c:pt idx="3">
                  <c:v>1</c:v>
                </c:pt>
                <c:pt idx="4">
                  <c:v>1</c:v>
                </c:pt>
                <c:pt idx="5">
                  <c:v>2</c:v>
                </c:pt>
                <c:pt idx="6">
                  <c:v>13</c:v>
                </c:pt>
                <c:pt idx="7">
                  <c:v>1</c:v>
                </c:pt>
                <c:pt idx="8">
                  <c:v>16</c:v>
                </c:pt>
                <c:pt idx="9">
                  <c:v>1</c:v>
                </c:pt>
                <c:pt idx="10">
                  <c:v>1</c:v>
                </c:pt>
                <c:pt idx="11">
                  <c:v>1</c:v>
                </c:pt>
                <c:pt idx="12">
                  <c:v>1</c:v>
                </c:pt>
                <c:pt idx="13">
                  <c:v>26</c:v>
                </c:pt>
                <c:pt idx="14">
                  <c:v>1</c:v>
                </c:pt>
                <c:pt idx="15">
                  <c:v>1</c:v>
                </c:pt>
                <c:pt idx="16">
                  <c:v>3</c:v>
                </c:pt>
                <c:pt idx="17">
                  <c:v>4</c:v>
                </c:pt>
                <c:pt idx="18">
                  <c:v>1</c:v>
                </c:pt>
                <c:pt idx="19">
                  <c:v>2</c:v>
                </c:pt>
                <c:pt idx="20">
                  <c:v>1</c:v>
                </c:pt>
                <c:pt idx="21">
                  <c:v>5</c:v>
                </c:pt>
                <c:pt idx="22">
                  <c:v>4</c:v>
                </c:pt>
                <c:pt idx="23">
                  <c:v>6</c:v>
                </c:pt>
                <c:pt idx="24">
                  <c:v>1</c:v>
                </c:pt>
                <c:pt idx="25">
                  <c:v>1</c:v>
                </c:pt>
                <c:pt idx="26">
                  <c:v>12</c:v>
                </c:pt>
                <c:pt idx="27">
                  <c:v>3</c:v>
                </c:pt>
                <c:pt idx="28">
                  <c:v>1</c:v>
                </c:pt>
                <c:pt idx="29">
                  <c:v>1</c:v>
                </c:pt>
                <c:pt idx="30">
                  <c:v>4</c:v>
                </c:pt>
                <c:pt idx="31">
                  <c:v>1</c:v>
                </c:pt>
                <c:pt idx="32">
                  <c:v>1</c:v>
                </c:pt>
                <c:pt idx="33">
                  <c:v>1</c:v>
                </c:pt>
                <c:pt idx="34">
                  <c:v>1</c:v>
                </c:pt>
                <c:pt idx="35">
                  <c:v>1</c:v>
                </c:pt>
                <c:pt idx="36">
                  <c:v>12</c:v>
                </c:pt>
                <c:pt idx="37">
                  <c:v>6</c:v>
                </c:pt>
                <c:pt idx="38">
                  <c:v>1</c:v>
                </c:pt>
                <c:pt idx="39">
                  <c:v>8</c:v>
                </c:pt>
                <c:pt idx="40">
                  <c:v>17</c:v>
                </c:pt>
                <c:pt idx="41">
                  <c:v>14</c:v>
                </c:pt>
                <c:pt idx="42">
                  <c:v>15</c:v>
                </c:pt>
                <c:pt idx="43">
                  <c:v>1</c:v>
                </c:pt>
                <c:pt idx="44">
                  <c:v>1</c:v>
                </c:pt>
                <c:pt idx="45">
                  <c:v>1</c:v>
                </c:pt>
                <c:pt idx="46">
                  <c:v>1</c:v>
                </c:pt>
                <c:pt idx="47">
                  <c:v>1</c:v>
                </c:pt>
                <c:pt idx="48">
                  <c:v>1</c:v>
                </c:pt>
                <c:pt idx="49">
                  <c:v>1</c:v>
                </c:pt>
                <c:pt idx="50">
                  <c:v>1</c:v>
                </c:pt>
                <c:pt idx="51">
                  <c:v>1</c:v>
                </c:pt>
                <c:pt idx="52">
                  <c:v>1</c:v>
                </c:pt>
              </c:numCache>
            </c:numRef>
          </c:val>
          <c:extLst>
            <c:ext xmlns:c16="http://schemas.microsoft.com/office/drawing/2014/chart" uri="{C3380CC4-5D6E-409C-BE32-E72D297353CC}">
              <c16:uniqueId val="{00000000-CCDD-4443-A115-B4217F5D64B5}"/>
            </c:ext>
          </c:extLst>
        </c:ser>
        <c:dLbls>
          <c:showLegendKey val="0"/>
          <c:showVal val="0"/>
          <c:showCatName val="0"/>
          <c:showSerName val="0"/>
          <c:showPercent val="0"/>
          <c:showBubbleSize val="0"/>
        </c:dLbls>
        <c:gapWidth val="219"/>
        <c:overlap val="-27"/>
        <c:axId val="1087647423"/>
        <c:axId val="1087647903"/>
      </c:barChart>
      <c:catAx>
        <c:axId val="10876474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087647903"/>
        <c:crosses val="autoZero"/>
        <c:auto val="1"/>
        <c:lblAlgn val="ctr"/>
        <c:lblOffset val="100"/>
        <c:noMultiLvlLbl val="0"/>
      </c:catAx>
      <c:valAx>
        <c:axId val="10876479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08764742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t>Distribución por Clasificación de Objeto</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205-4954-927C-BAB749E75FC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205-4954-927C-BAB749E75FC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205-4954-927C-BAB749E75FC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205-4954-927C-BAB749E75FCF}"/>
              </c:ext>
            </c:extLst>
          </c:dPt>
          <c:cat>
            <c:strRef>
              <c:f>'Dashboard Clasificación'!$B$8:$B$11</c:f>
              <c:strCache>
                <c:ptCount val="4"/>
                <c:pt idx="0">
                  <c:v>BIENES</c:v>
                </c:pt>
                <c:pt idx="1">
                  <c:v>BIENES/SERVICIOS</c:v>
                </c:pt>
                <c:pt idx="2">
                  <c:v>OBRA PÚBLICA</c:v>
                </c:pt>
                <c:pt idx="3">
                  <c:v>SERVICIOS</c:v>
                </c:pt>
              </c:strCache>
            </c:strRef>
          </c:cat>
          <c:val>
            <c:numRef>
              <c:f>'Dashboard Clasificación'!$C$8:$C$11</c:f>
              <c:numCache>
                <c:formatCode>General</c:formatCode>
                <c:ptCount val="4"/>
                <c:pt idx="0">
                  <c:v>91</c:v>
                </c:pt>
                <c:pt idx="1">
                  <c:v>68</c:v>
                </c:pt>
                <c:pt idx="2">
                  <c:v>1</c:v>
                </c:pt>
                <c:pt idx="3">
                  <c:v>147</c:v>
                </c:pt>
              </c:numCache>
            </c:numRef>
          </c:val>
          <c:extLst>
            <c:ext xmlns:c16="http://schemas.microsoft.com/office/drawing/2014/chart" uri="{C3380CC4-5D6E-409C-BE32-E72D297353CC}">
              <c16:uniqueId val="{00000000-0B48-4662-A7D3-2A9E5FE9C259}"/>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t>Distribución por Modalidad</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E6E-48B0-B028-00C8AFFDB96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E6E-48B0-B028-00C8AFFDB96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E6E-48B0-B028-00C8AFFDB96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E6E-48B0-B028-00C8AFFDB966}"/>
              </c:ext>
            </c:extLst>
          </c:dPt>
          <c:cat>
            <c:strRef>
              <c:f>'Dashboard Clasificación'!$F$8:$F$11</c:f>
              <c:strCache>
                <c:ptCount val="4"/>
                <c:pt idx="0">
                  <c:v>Cantidad definida</c:v>
                </c:pt>
                <c:pt idx="1">
                  <c:v>Según demanda</c:v>
                </c:pt>
                <c:pt idx="2">
                  <c:v>Servicios</c:v>
                </c:pt>
                <c:pt idx="3">
                  <c:v>(Sin especificar)</c:v>
                </c:pt>
              </c:strCache>
            </c:strRef>
          </c:cat>
          <c:val>
            <c:numRef>
              <c:f>'Dashboard Clasificación'!$G$8:$G$11</c:f>
              <c:numCache>
                <c:formatCode>General</c:formatCode>
                <c:ptCount val="4"/>
                <c:pt idx="0">
                  <c:v>99</c:v>
                </c:pt>
                <c:pt idx="1">
                  <c:v>96</c:v>
                </c:pt>
                <c:pt idx="2">
                  <c:v>111</c:v>
                </c:pt>
                <c:pt idx="3">
                  <c:v>1</c:v>
                </c:pt>
              </c:numCache>
            </c:numRef>
          </c:val>
          <c:extLst>
            <c:ext xmlns:c16="http://schemas.microsoft.com/office/drawing/2014/chart" uri="{C3380CC4-5D6E-409C-BE32-E72D297353CC}">
              <c16:uniqueId val="{00000000-7B1B-4A75-BE64-7810DFBCED3F}"/>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t>Clasificación de Objeto por Modalidad</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col"/>
        <c:grouping val="stacked"/>
        <c:varyColors val="0"/>
        <c:ser>
          <c:idx val="0"/>
          <c:order val="0"/>
          <c:tx>
            <c:strRef>
              <c:f>'Dashboard Clasificación'!$B$17</c:f>
              <c:strCache>
                <c:ptCount val="1"/>
                <c:pt idx="0">
                  <c:v>BIENES</c:v>
                </c:pt>
              </c:strCache>
            </c:strRef>
          </c:tx>
          <c:spPr>
            <a:solidFill>
              <a:schemeClr val="accent1"/>
            </a:solidFill>
            <a:ln>
              <a:noFill/>
            </a:ln>
            <a:effectLst/>
          </c:spPr>
          <c:invertIfNegative val="0"/>
          <c:cat>
            <c:strRef>
              <c:f>'Dashboard Clasificación'!$C$16:$F$16</c:f>
              <c:strCache>
                <c:ptCount val="4"/>
                <c:pt idx="0">
                  <c:v>Cantidad definida</c:v>
                </c:pt>
                <c:pt idx="1">
                  <c:v>Según demanda</c:v>
                </c:pt>
                <c:pt idx="2">
                  <c:v>Servicios</c:v>
                </c:pt>
                <c:pt idx="3">
                  <c:v>(Sin especificar)</c:v>
                </c:pt>
              </c:strCache>
            </c:strRef>
          </c:cat>
          <c:val>
            <c:numRef>
              <c:f>'Dashboard Clasificación'!$C$17:$F$17</c:f>
              <c:numCache>
                <c:formatCode>General</c:formatCode>
                <c:ptCount val="4"/>
                <c:pt idx="0">
                  <c:v>49</c:v>
                </c:pt>
                <c:pt idx="1">
                  <c:v>42</c:v>
                </c:pt>
                <c:pt idx="2">
                  <c:v>0</c:v>
                </c:pt>
                <c:pt idx="3">
                  <c:v>0</c:v>
                </c:pt>
              </c:numCache>
            </c:numRef>
          </c:val>
          <c:extLst>
            <c:ext xmlns:c16="http://schemas.microsoft.com/office/drawing/2014/chart" uri="{C3380CC4-5D6E-409C-BE32-E72D297353CC}">
              <c16:uniqueId val="{00000000-20FD-4C62-ADE0-8233B2AFD4D9}"/>
            </c:ext>
          </c:extLst>
        </c:ser>
        <c:ser>
          <c:idx val="1"/>
          <c:order val="1"/>
          <c:tx>
            <c:strRef>
              <c:f>'Dashboard Clasificación'!$B$18</c:f>
              <c:strCache>
                <c:ptCount val="1"/>
                <c:pt idx="0">
                  <c:v>BIENES/SERVICIOS</c:v>
                </c:pt>
              </c:strCache>
            </c:strRef>
          </c:tx>
          <c:spPr>
            <a:solidFill>
              <a:schemeClr val="accent2"/>
            </a:solidFill>
            <a:ln>
              <a:noFill/>
            </a:ln>
            <a:effectLst/>
          </c:spPr>
          <c:invertIfNegative val="0"/>
          <c:cat>
            <c:strRef>
              <c:f>'Dashboard Clasificación'!$C$16:$F$16</c:f>
              <c:strCache>
                <c:ptCount val="4"/>
                <c:pt idx="0">
                  <c:v>Cantidad definida</c:v>
                </c:pt>
                <c:pt idx="1">
                  <c:v>Según demanda</c:v>
                </c:pt>
                <c:pt idx="2">
                  <c:v>Servicios</c:v>
                </c:pt>
                <c:pt idx="3">
                  <c:v>(Sin especificar)</c:v>
                </c:pt>
              </c:strCache>
            </c:strRef>
          </c:cat>
          <c:val>
            <c:numRef>
              <c:f>'Dashboard Clasificación'!$C$18:$F$18</c:f>
              <c:numCache>
                <c:formatCode>General</c:formatCode>
                <c:ptCount val="4"/>
                <c:pt idx="0">
                  <c:v>35</c:v>
                </c:pt>
                <c:pt idx="1">
                  <c:v>16</c:v>
                </c:pt>
                <c:pt idx="2">
                  <c:v>17</c:v>
                </c:pt>
                <c:pt idx="3">
                  <c:v>0</c:v>
                </c:pt>
              </c:numCache>
            </c:numRef>
          </c:val>
          <c:extLst>
            <c:ext xmlns:c16="http://schemas.microsoft.com/office/drawing/2014/chart" uri="{C3380CC4-5D6E-409C-BE32-E72D297353CC}">
              <c16:uniqueId val="{00000001-20FD-4C62-ADE0-8233B2AFD4D9}"/>
            </c:ext>
          </c:extLst>
        </c:ser>
        <c:ser>
          <c:idx val="2"/>
          <c:order val="2"/>
          <c:tx>
            <c:strRef>
              <c:f>'Dashboard Clasificación'!$B$19</c:f>
              <c:strCache>
                <c:ptCount val="1"/>
                <c:pt idx="0">
                  <c:v>OBRA PÚBLICA</c:v>
                </c:pt>
              </c:strCache>
            </c:strRef>
          </c:tx>
          <c:spPr>
            <a:solidFill>
              <a:schemeClr val="accent3"/>
            </a:solidFill>
            <a:ln>
              <a:noFill/>
            </a:ln>
            <a:effectLst/>
          </c:spPr>
          <c:invertIfNegative val="0"/>
          <c:cat>
            <c:strRef>
              <c:f>'Dashboard Clasificación'!$C$16:$F$16</c:f>
              <c:strCache>
                <c:ptCount val="4"/>
                <c:pt idx="0">
                  <c:v>Cantidad definida</c:v>
                </c:pt>
                <c:pt idx="1">
                  <c:v>Según demanda</c:v>
                </c:pt>
                <c:pt idx="2">
                  <c:v>Servicios</c:v>
                </c:pt>
                <c:pt idx="3">
                  <c:v>(Sin especificar)</c:v>
                </c:pt>
              </c:strCache>
            </c:strRef>
          </c:cat>
          <c:val>
            <c:numRef>
              <c:f>'Dashboard Clasificación'!$C$19:$F$19</c:f>
              <c:numCache>
                <c:formatCode>General</c:formatCode>
                <c:ptCount val="4"/>
                <c:pt idx="0">
                  <c:v>0</c:v>
                </c:pt>
                <c:pt idx="1">
                  <c:v>0</c:v>
                </c:pt>
                <c:pt idx="2">
                  <c:v>1</c:v>
                </c:pt>
                <c:pt idx="3">
                  <c:v>0</c:v>
                </c:pt>
              </c:numCache>
            </c:numRef>
          </c:val>
          <c:extLst>
            <c:ext xmlns:c16="http://schemas.microsoft.com/office/drawing/2014/chart" uri="{C3380CC4-5D6E-409C-BE32-E72D297353CC}">
              <c16:uniqueId val="{00000002-20FD-4C62-ADE0-8233B2AFD4D9}"/>
            </c:ext>
          </c:extLst>
        </c:ser>
        <c:ser>
          <c:idx val="3"/>
          <c:order val="3"/>
          <c:tx>
            <c:strRef>
              <c:f>'Dashboard Clasificación'!$B$20</c:f>
              <c:strCache>
                <c:ptCount val="1"/>
                <c:pt idx="0">
                  <c:v>SERVICIOS</c:v>
                </c:pt>
              </c:strCache>
            </c:strRef>
          </c:tx>
          <c:spPr>
            <a:solidFill>
              <a:schemeClr val="accent4"/>
            </a:solidFill>
            <a:ln>
              <a:noFill/>
            </a:ln>
            <a:effectLst/>
          </c:spPr>
          <c:invertIfNegative val="0"/>
          <c:cat>
            <c:strRef>
              <c:f>'Dashboard Clasificación'!$C$16:$F$16</c:f>
              <c:strCache>
                <c:ptCount val="4"/>
                <c:pt idx="0">
                  <c:v>Cantidad definida</c:v>
                </c:pt>
                <c:pt idx="1">
                  <c:v>Según demanda</c:v>
                </c:pt>
                <c:pt idx="2">
                  <c:v>Servicios</c:v>
                </c:pt>
                <c:pt idx="3">
                  <c:v>(Sin especificar)</c:v>
                </c:pt>
              </c:strCache>
            </c:strRef>
          </c:cat>
          <c:val>
            <c:numRef>
              <c:f>'Dashboard Clasificación'!$C$20:$F$20</c:f>
              <c:numCache>
                <c:formatCode>General</c:formatCode>
                <c:ptCount val="4"/>
                <c:pt idx="0">
                  <c:v>15</c:v>
                </c:pt>
                <c:pt idx="1">
                  <c:v>38</c:v>
                </c:pt>
                <c:pt idx="2">
                  <c:v>93</c:v>
                </c:pt>
                <c:pt idx="3">
                  <c:v>1</c:v>
                </c:pt>
              </c:numCache>
            </c:numRef>
          </c:val>
          <c:extLst>
            <c:ext xmlns:c16="http://schemas.microsoft.com/office/drawing/2014/chart" uri="{C3380CC4-5D6E-409C-BE32-E72D297353CC}">
              <c16:uniqueId val="{00000003-20FD-4C62-ADE0-8233B2AFD4D9}"/>
            </c:ext>
          </c:extLst>
        </c:ser>
        <c:dLbls>
          <c:showLegendKey val="0"/>
          <c:showVal val="0"/>
          <c:showCatName val="0"/>
          <c:showSerName val="0"/>
          <c:showPercent val="0"/>
          <c:showBubbleSize val="0"/>
        </c:dLbls>
        <c:gapWidth val="150"/>
        <c:overlap val="100"/>
        <c:axId val="1239073503"/>
        <c:axId val="1239059583"/>
      </c:barChart>
      <c:catAx>
        <c:axId val="1239073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239059583"/>
        <c:crosses val="autoZero"/>
        <c:auto val="1"/>
        <c:lblAlgn val="ctr"/>
        <c:lblOffset val="100"/>
        <c:noMultiLvlLbl val="0"/>
      </c:catAx>
      <c:valAx>
        <c:axId val="12390595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23907350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t>TOP 10 Subpartidas con más Solicitudes</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bar"/>
        <c:grouping val="clustered"/>
        <c:varyColors val="0"/>
        <c:ser>
          <c:idx val="0"/>
          <c:order val="0"/>
          <c:spPr>
            <a:solidFill>
              <a:schemeClr val="accent1"/>
            </a:solidFill>
            <a:ln>
              <a:noFill/>
            </a:ln>
            <a:effectLst/>
          </c:spPr>
          <c:invertIfNegative val="0"/>
          <c:cat>
            <c:strRef>
              <c:f>'Dashboard Subpartidas'!$G$21:$G$30</c:f>
              <c:strCache>
                <c:ptCount val="10"/>
                <c:pt idx="0">
                  <c:v>1.03.07</c:v>
                </c:pt>
                <c:pt idx="1">
                  <c:v>1.08.05</c:v>
                </c:pt>
                <c:pt idx="2">
                  <c:v>1.08.08</c:v>
                </c:pt>
                <c:pt idx="3">
                  <c:v>2.99.03</c:v>
                </c:pt>
                <c:pt idx="4">
                  <c:v>5.01.03</c:v>
                </c:pt>
                <c:pt idx="5">
                  <c:v>5.01.04</c:v>
                </c:pt>
                <c:pt idx="6">
                  <c:v>5.99.03</c:v>
                </c:pt>
                <c:pt idx="7">
                  <c:v>1.04.06</c:v>
                </c:pt>
                <c:pt idx="8">
                  <c:v>1.08.07</c:v>
                </c:pt>
                <c:pt idx="9">
                  <c:v>1.08.07</c:v>
                </c:pt>
              </c:strCache>
            </c:strRef>
          </c:cat>
          <c:val>
            <c:numRef>
              <c:f>'Dashboard Subpartidas'!$H$21:$H$30</c:f>
              <c:numCache>
                <c:formatCode>General</c:formatCode>
                <c:ptCount val="10"/>
                <c:pt idx="0">
                  <c:v>43</c:v>
                </c:pt>
                <c:pt idx="1">
                  <c:v>38</c:v>
                </c:pt>
                <c:pt idx="2">
                  <c:v>29</c:v>
                </c:pt>
                <c:pt idx="3">
                  <c:v>24</c:v>
                </c:pt>
                <c:pt idx="4">
                  <c:v>23</c:v>
                </c:pt>
                <c:pt idx="5">
                  <c:v>21</c:v>
                </c:pt>
                <c:pt idx="6">
                  <c:v>13</c:v>
                </c:pt>
                <c:pt idx="7">
                  <c:v>12</c:v>
                </c:pt>
                <c:pt idx="8">
                  <c:v>10</c:v>
                </c:pt>
                <c:pt idx="9">
                  <c:v>10</c:v>
                </c:pt>
              </c:numCache>
            </c:numRef>
          </c:val>
          <c:extLst>
            <c:ext xmlns:c16="http://schemas.microsoft.com/office/drawing/2014/chart" uri="{C3380CC4-5D6E-409C-BE32-E72D297353CC}">
              <c16:uniqueId val="{00000000-2405-4DC5-9799-E6EE2D3B7734}"/>
            </c:ext>
          </c:extLst>
        </c:ser>
        <c:dLbls>
          <c:showLegendKey val="0"/>
          <c:showVal val="0"/>
          <c:showCatName val="0"/>
          <c:showSerName val="0"/>
          <c:showPercent val="0"/>
          <c:showBubbleSize val="0"/>
        </c:dLbls>
        <c:gapWidth val="182"/>
        <c:axId val="998812111"/>
        <c:axId val="998812591"/>
      </c:barChart>
      <c:catAx>
        <c:axId val="99881211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998812591"/>
        <c:crosses val="autoZero"/>
        <c:auto val="1"/>
        <c:lblAlgn val="ctr"/>
        <c:lblOffset val="100"/>
        <c:noMultiLvlLbl val="0"/>
      </c:catAx>
      <c:valAx>
        <c:axId val="9988125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99881211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t>Distribución por Grupo de Gasto</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699-4BB5-ADAC-9DAFD306B0E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699-4BB5-ADAC-9DAFD306B0E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699-4BB5-ADAC-9DAFD306B0E6}"/>
              </c:ext>
            </c:extLst>
          </c:dPt>
          <c:cat>
            <c:strRef>
              <c:f>'Dashboard Subpartidas'!$K$8:$K$10</c:f>
              <c:strCache>
                <c:ptCount val="3"/>
                <c:pt idx="0">
                  <c:v>Servicios</c:v>
                </c:pt>
                <c:pt idx="1">
                  <c:v>Materiales y Suministros</c:v>
                </c:pt>
                <c:pt idx="2">
                  <c:v>Bienes Duraderos</c:v>
                </c:pt>
              </c:strCache>
            </c:strRef>
          </c:cat>
          <c:val>
            <c:numRef>
              <c:f>'Dashboard Subpartidas'!$L$8:$L$10</c:f>
              <c:numCache>
                <c:formatCode>General</c:formatCode>
                <c:ptCount val="3"/>
                <c:pt idx="0">
                  <c:v>182</c:v>
                </c:pt>
                <c:pt idx="1">
                  <c:v>49</c:v>
                </c:pt>
                <c:pt idx="2">
                  <c:v>76</c:v>
                </c:pt>
              </c:numCache>
            </c:numRef>
          </c:val>
          <c:extLst>
            <c:ext xmlns:c16="http://schemas.microsoft.com/office/drawing/2014/chart" uri="{C3380CC4-5D6E-409C-BE32-E72D297353CC}">
              <c16:uniqueId val="{00000000-235A-4FAC-98D2-6D35F8C39192}"/>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t>Solicitudes por Subpartida de Objeto de Gasto</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col"/>
        <c:grouping val="clustered"/>
        <c:varyColors val="0"/>
        <c:ser>
          <c:idx val="0"/>
          <c:order val="0"/>
          <c:tx>
            <c:strRef>
              <c:f>'Dashboard Subpartidas'!$C$7</c:f>
              <c:strCache>
                <c:ptCount val="1"/>
                <c:pt idx="0">
                  <c:v>Cantidad</c:v>
                </c:pt>
              </c:strCache>
            </c:strRef>
          </c:tx>
          <c:spPr>
            <a:solidFill>
              <a:schemeClr val="accent1"/>
            </a:solidFill>
            <a:ln>
              <a:noFill/>
            </a:ln>
            <a:effectLst/>
          </c:spPr>
          <c:invertIfNegative val="0"/>
          <c:cat>
            <c:strRef>
              <c:f>'Dashboard Subpartidas'!$B$8:$B$40</c:f>
              <c:strCache>
                <c:ptCount val="33"/>
                <c:pt idx="0">
                  <c:v>1.01.01</c:v>
                </c:pt>
                <c:pt idx="1">
                  <c:v>1.03.01</c:v>
                </c:pt>
                <c:pt idx="2">
                  <c:v>1.03.02</c:v>
                </c:pt>
                <c:pt idx="3">
                  <c:v>1.03.04</c:v>
                </c:pt>
                <c:pt idx="4">
                  <c:v>1.03.07</c:v>
                </c:pt>
                <c:pt idx="5">
                  <c:v>1.04.02</c:v>
                </c:pt>
                <c:pt idx="6">
                  <c:v>1.04.03</c:v>
                </c:pt>
                <c:pt idx="7">
                  <c:v>1.04.04</c:v>
                </c:pt>
                <c:pt idx="8">
                  <c:v>1.04.05</c:v>
                </c:pt>
                <c:pt idx="9">
                  <c:v>1.04.06</c:v>
                </c:pt>
                <c:pt idx="10">
                  <c:v>1.04.99</c:v>
                </c:pt>
                <c:pt idx="11">
                  <c:v>1.07.01</c:v>
                </c:pt>
                <c:pt idx="12">
                  <c:v>1.08.01</c:v>
                </c:pt>
                <c:pt idx="13">
                  <c:v>1.08.04</c:v>
                </c:pt>
                <c:pt idx="14">
                  <c:v>1.08.05</c:v>
                </c:pt>
                <c:pt idx="15">
                  <c:v>1.08.07</c:v>
                </c:pt>
                <c:pt idx="16">
                  <c:v>1.08.08</c:v>
                </c:pt>
                <c:pt idx="17">
                  <c:v>2.01.04</c:v>
                </c:pt>
                <c:pt idx="18">
                  <c:v>2.01.99</c:v>
                </c:pt>
                <c:pt idx="19">
                  <c:v>2.03.02</c:v>
                </c:pt>
                <c:pt idx="20">
                  <c:v>2.99.01</c:v>
                </c:pt>
                <c:pt idx="21">
                  <c:v>2.99.03</c:v>
                </c:pt>
                <c:pt idx="22">
                  <c:v>2.99.04</c:v>
                </c:pt>
                <c:pt idx="23">
                  <c:v>2.99.05</c:v>
                </c:pt>
                <c:pt idx="24">
                  <c:v>2.99.99</c:v>
                </c:pt>
                <c:pt idx="25">
                  <c:v>5.01.02</c:v>
                </c:pt>
                <c:pt idx="26">
                  <c:v>5.01.03</c:v>
                </c:pt>
                <c:pt idx="27">
                  <c:v>5.01.04</c:v>
                </c:pt>
                <c:pt idx="28">
                  <c:v>5.01.05</c:v>
                </c:pt>
                <c:pt idx="29">
                  <c:v>5.01.99</c:v>
                </c:pt>
                <c:pt idx="30">
                  <c:v>5.02.07</c:v>
                </c:pt>
                <c:pt idx="31">
                  <c:v>5.02.99</c:v>
                </c:pt>
                <c:pt idx="32">
                  <c:v>5.99.03</c:v>
                </c:pt>
              </c:strCache>
            </c:strRef>
          </c:cat>
          <c:val>
            <c:numRef>
              <c:f>'Dashboard Subpartidas'!$C$8:$C$40</c:f>
              <c:numCache>
                <c:formatCode>General</c:formatCode>
                <c:ptCount val="33"/>
                <c:pt idx="0">
                  <c:v>4</c:v>
                </c:pt>
                <c:pt idx="1">
                  <c:v>3</c:v>
                </c:pt>
                <c:pt idx="2">
                  <c:v>2</c:v>
                </c:pt>
                <c:pt idx="3">
                  <c:v>1</c:v>
                </c:pt>
                <c:pt idx="4">
                  <c:v>43</c:v>
                </c:pt>
                <c:pt idx="5">
                  <c:v>1</c:v>
                </c:pt>
                <c:pt idx="6">
                  <c:v>8</c:v>
                </c:pt>
                <c:pt idx="7">
                  <c:v>2</c:v>
                </c:pt>
                <c:pt idx="8">
                  <c:v>9</c:v>
                </c:pt>
                <c:pt idx="9">
                  <c:v>12</c:v>
                </c:pt>
                <c:pt idx="10">
                  <c:v>5</c:v>
                </c:pt>
                <c:pt idx="11">
                  <c:v>6</c:v>
                </c:pt>
                <c:pt idx="12">
                  <c:v>4</c:v>
                </c:pt>
                <c:pt idx="13">
                  <c:v>5</c:v>
                </c:pt>
                <c:pt idx="14">
                  <c:v>38</c:v>
                </c:pt>
                <c:pt idx="15">
                  <c:v>10</c:v>
                </c:pt>
                <c:pt idx="16">
                  <c:v>29</c:v>
                </c:pt>
                <c:pt idx="17">
                  <c:v>6</c:v>
                </c:pt>
                <c:pt idx="18">
                  <c:v>2</c:v>
                </c:pt>
                <c:pt idx="19">
                  <c:v>1</c:v>
                </c:pt>
                <c:pt idx="20">
                  <c:v>7</c:v>
                </c:pt>
                <c:pt idx="21">
                  <c:v>24</c:v>
                </c:pt>
                <c:pt idx="22">
                  <c:v>4</c:v>
                </c:pt>
                <c:pt idx="23">
                  <c:v>4</c:v>
                </c:pt>
                <c:pt idx="24">
                  <c:v>1</c:v>
                </c:pt>
                <c:pt idx="25">
                  <c:v>2</c:v>
                </c:pt>
                <c:pt idx="26">
                  <c:v>23</c:v>
                </c:pt>
                <c:pt idx="27">
                  <c:v>21</c:v>
                </c:pt>
                <c:pt idx="28">
                  <c:v>10</c:v>
                </c:pt>
                <c:pt idx="29">
                  <c:v>4</c:v>
                </c:pt>
                <c:pt idx="30">
                  <c:v>1</c:v>
                </c:pt>
                <c:pt idx="31">
                  <c:v>2</c:v>
                </c:pt>
                <c:pt idx="32">
                  <c:v>13</c:v>
                </c:pt>
              </c:numCache>
            </c:numRef>
          </c:val>
          <c:extLst>
            <c:ext xmlns:c16="http://schemas.microsoft.com/office/drawing/2014/chart" uri="{C3380CC4-5D6E-409C-BE32-E72D297353CC}">
              <c16:uniqueId val="{00000000-D44D-4254-81D9-4DF0E62B986C}"/>
            </c:ext>
          </c:extLst>
        </c:ser>
        <c:dLbls>
          <c:showLegendKey val="0"/>
          <c:showVal val="0"/>
          <c:showCatName val="0"/>
          <c:showSerName val="0"/>
          <c:showPercent val="0"/>
          <c:showBubbleSize val="0"/>
        </c:dLbls>
        <c:gapWidth val="219"/>
        <c:overlap val="-27"/>
        <c:axId val="1424231552"/>
        <c:axId val="1424231072"/>
      </c:barChart>
      <c:catAx>
        <c:axId val="1424231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424231072"/>
        <c:crosses val="autoZero"/>
        <c:auto val="1"/>
        <c:lblAlgn val="ctr"/>
        <c:lblOffset val="100"/>
        <c:noMultiLvlLbl val="0"/>
      </c:catAx>
      <c:valAx>
        <c:axId val="14242310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4242315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xdr:col>
      <xdr:colOff>0</xdr:colOff>
      <xdr:row>19</xdr:row>
      <xdr:rowOff>0</xdr:rowOff>
    </xdr:from>
    <xdr:to>
      <xdr:col>12</xdr:col>
      <xdr:colOff>0</xdr:colOff>
      <xdr:row>45</xdr:row>
      <xdr:rowOff>0</xdr:rowOff>
    </xdr:to>
    <xdr:graphicFrame macro="">
      <xdr:nvGraphicFramePr>
        <xdr:cNvPr id="2" name="Gráfico 1">
          <a:extLst>
            <a:ext uri="{FF2B5EF4-FFF2-40B4-BE49-F238E27FC236}">
              <a16:creationId xmlns:a16="http://schemas.microsoft.com/office/drawing/2014/main" id="{DE8509D5-391A-F5B8-B9B8-739597FDE5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23</xdr:row>
      <xdr:rowOff>0</xdr:rowOff>
    </xdr:from>
    <xdr:to>
      <xdr:col>5</xdr:col>
      <xdr:colOff>1</xdr:colOff>
      <xdr:row>40</xdr:row>
      <xdr:rowOff>0</xdr:rowOff>
    </xdr:to>
    <xdr:graphicFrame macro="">
      <xdr:nvGraphicFramePr>
        <xdr:cNvPr id="2" name="Gráfico 1">
          <a:extLst>
            <a:ext uri="{FF2B5EF4-FFF2-40B4-BE49-F238E27FC236}">
              <a16:creationId xmlns:a16="http://schemas.microsoft.com/office/drawing/2014/main" id="{6E52AA5D-F6EA-8F81-EB95-AE654FFE0D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xdr:colOff>
      <xdr:row>23</xdr:row>
      <xdr:rowOff>0</xdr:rowOff>
    </xdr:from>
    <xdr:to>
      <xdr:col>9</xdr:col>
      <xdr:colOff>1</xdr:colOff>
      <xdr:row>40</xdr:row>
      <xdr:rowOff>0</xdr:rowOff>
    </xdr:to>
    <xdr:graphicFrame macro="">
      <xdr:nvGraphicFramePr>
        <xdr:cNvPr id="3" name="Gráfico 2">
          <a:extLst>
            <a:ext uri="{FF2B5EF4-FFF2-40B4-BE49-F238E27FC236}">
              <a16:creationId xmlns:a16="http://schemas.microsoft.com/office/drawing/2014/main" id="{451C1E4A-F191-438A-4019-370AD2CE0B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41</xdr:row>
      <xdr:rowOff>0</xdr:rowOff>
    </xdr:from>
    <xdr:to>
      <xdr:col>9</xdr:col>
      <xdr:colOff>0</xdr:colOff>
      <xdr:row>58</xdr:row>
      <xdr:rowOff>0</xdr:rowOff>
    </xdr:to>
    <xdr:graphicFrame macro="">
      <xdr:nvGraphicFramePr>
        <xdr:cNvPr id="4" name="Gráfico 3">
          <a:extLst>
            <a:ext uri="{FF2B5EF4-FFF2-40B4-BE49-F238E27FC236}">
              <a16:creationId xmlns:a16="http://schemas.microsoft.com/office/drawing/2014/main" id="{0C940E89-BEC4-03E0-8247-1CE189A055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32</xdr:row>
      <xdr:rowOff>0</xdr:rowOff>
    </xdr:from>
    <xdr:to>
      <xdr:col>10</xdr:col>
      <xdr:colOff>2285999</xdr:colOff>
      <xdr:row>50</xdr:row>
      <xdr:rowOff>0</xdr:rowOff>
    </xdr:to>
    <xdr:graphicFrame macro="">
      <xdr:nvGraphicFramePr>
        <xdr:cNvPr id="2" name="Gráfico 1">
          <a:extLst>
            <a:ext uri="{FF2B5EF4-FFF2-40B4-BE49-F238E27FC236}">
              <a16:creationId xmlns:a16="http://schemas.microsoft.com/office/drawing/2014/main" id="{B3C23A5A-6CFB-3117-7DA2-80BB3D75B8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13</xdr:row>
      <xdr:rowOff>0</xdr:rowOff>
    </xdr:from>
    <xdr:to>
      <xdr:col>13</xdr:col>
      <xdr:colOff>0</xdr:colOff>
      <xdr:row>30</xdr:row>
      <xdr:rowOff>0</xdr:rowOff>
    </xdr:to>
    <xdr:graphicFrame macro="">
      <xdr:nvGraphicFramePr>
        <xdr:cNvPr id="3" name="Gráfico 2">
          <a:extLst>
            <a:ext uri="{FF2B5EF4-FFF2-40B4-BE49-F238E27FC236}">
              <a16:creationId xmlns:a16="http://schemas.microsoft.com/office/drawing/2014/main" id="{851EB42A-D0D8-BA05-1663-38227DF28A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43</xdr:row>
      <xdr:rowOff>0</xdr:rowOff>
    </xdr:from>
    <xdr:to>
      <xdr:col>13</xdr:col>
      <xdr:colOff>0</xdr:colOff>
      <xdr:row>65</xdr:row>
      <xdr:rowOff>1</xdr:rowOff>
    </xdr:to>
    <xdr:graphicFrame macro="">
      <xdr:nvGraphicFramePr>
        <xdr:cNvPr id="4" name="Gráfico 3">
          <a:extLst>
            <a:ext uri="{FF2B5EF4-FFF2-40B4-BE49-F238E27FC236}">
              <a16:creationId xmlns:a16="http://schemas.microsoft.com/office/drawing/2014/main" id="{CB805026-A75E-249F-9BD0-BB69A92566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0DD76-4BAE-4E0E-819C-D7E0723110E3}">
  <dimension ref="A1:AG308"/>
  <sheetViews>
    <sheetView tabSelected="1" topLeftCell="F1" workbookViewId="0">
      <selection activeCell="K1" sqref="K1"/>
    </sheetView>
  </sheetViews>
  <sheetFormatPr baseColWidth="10" defaultRowHeight="101.6" customHeight="1" x14ac:dyDescent="0.25"/>
  <cols>
    <col min="1" max="1" width="24.28515625" style="60" bestFit="1" customWidth="1"/>
    <col min="2" max="2" width="25.140625" style="60" bestFit="1" customWidth="1"/>
    <col min="3" max="3" width="11.42578125" style="60"/>
    <col min="4" max="4" width="103.85546875" style="60" customWidth="1"/>
    <col min="5" max="5" width="28.5703125" style="60" bestFit="1" customWidth="1"/>
    <col min="6" max="9" width="11.42578125" style="60"/>
    <col min="10" max="10" width="59.7109375" style="60" customWidth="1"/>
    <col min="11" max="11" width="43.85546875" style="60" customWidth="1"/>
    <col min="12" max="12" width="44.28515625" style="60" customWidth="1"/>
    <col min="13" max="13" width="37.42578125" style="60" customWidth="1"/>
    <col min="14" max="14" width="57.42578125" style="60" customWidth="1"/>
    <col min="15" max="16384" width="11.42578125" style="60"/>
  </cols>
  <sheetData>
    <row r="1" spans="1:33" s="57" customFormat="1" ht="80.849999999999994" x14ac:dyDescent="0.25">
      <c r="A1" s="56" t="s">
        <v>0</v>
      </c>
      <c r="B1" s="56" t="s">
        <v>1</v>
      </c>
      <c r="C1" s="56" t="s">
        <v>2</v>
      </c>
      <c r="D1" s="56" t="s">
        <v>3</v>
      </c>
      <c r="E1" s="56" t="s">
        <v>4</v>
      </c>
      <c r="F1" s="56" t="s">
        <v>5</v>
      </c>
      <c r="G1" s="56" t="s">
        <v>6</v>
      </c>
      <c r="H1" s="56" t="s">
        <v>7</v>
      </c>
      <c r="I1" s="56" t="s">
        <v>8</v>
      </c>
      <c r="J1" s="56" t="s">
        <v>9</v>
      </c>
      <c r="K1" s="56" t="s">
        <v>10</v>
      </c>
      <c r="L1" s="56" t="s">
        <v>11</v>
      </c>
      <c r="M1" s="56" t="s">
        <v>12</v>
      </c>
      <c r="N1" s="56" t="s">
        <v>13</v>
      </c>
      <c r="O1" s="56" t="s">
        <v>14</v>
      </c>
      <c r="P1" s="56" t="s">
        <v>15</v>
      </c>
      <c r="Q1" s="56" t="s">
        <v>16</v>
      </c>
      <c r="R1" s="56" t="s">
        <v>17</v>
      </c>
      <c r="S1" s="56" t="s">
        <v>18</v>
      </c>
      <c r="T1" s="56" t="s">
        <v>19</v>
      </c>
      <c r="U1" s="56" t="s">
        <v>20</v>
      </c>
      <c r="V1" s="56" t="s">
        <v>21</v>
      </c>
      <c r="W1" s="56" t="s">
        <v>22</v>
      </c>
      <c r="X1" s="56" t="s">
        <v>23</v>
      </c>
      <c r="Y1" s="56" t="s">
        <v>24</v>
      </c>
      <c r="Z1" s="56" t="s">
        <v>25</v>
      </c>
      <c r="AA1" s="56" t="s">
        <v>26</v>
      </c>
      <c r="AB1" s="56" t="s">
        <v>27</v>
      </c>
      <c r="AC1" s="56" t="s">
        <v>28</v>
      </c>
      <c r="AD1" s="56" t="s">
        <v>29</v>
      </c>
      <c r="AE1" s="56" t="s">
        <v>30</v>
      </c>
      <c r="AF1" s="56" t="s">
        <v>31</v>
      </c>
      <c r="AG1" s="56" t="s">
        <v>32</v>
      </c>
    </row>
    <row r="2" spans="1:33" ht="101.6" customHeight="1" x14ac:dyDescent="0.25">
      <c r="A2" s="58" t="s">
        <v>33</v>
      </c>
      <c r="B2" s="58" t="s">
        <v>34</v>
      </c>
      <c r="C2" s="58" t="s">
        <v>35</v>
      </c>
      <c r="D2" s="58" t="s">
        <v>36</v>
      </c>
      <c r="E2" s="58" t="s">
        <v>37</v>
      </c>
      <c r="F2" s="58" t="s">
        <v>38</v>
      </c>
      <c r="G2" s="58" t="s">
        <v>39</v>
      </c>
      <c r="H2" s="58" t="s">
        <v>40</v>
      </c>
      <c r="I2" s="58" t="s">
        <v>41</v>
      </c>
      <c r="J2" s="58" t="s">
        <v>42</v>
      </c>
      <c r="K2" s="58" t="s">
        <v>43</v>
      </c>
      <c r="L2" s="58" t="s">
        <v>44</v>
      </c>
      <c r="M2" s="58" t="s">
        <v>45</v>
      </c>
      <c r="N2" s="58" t="s">
        <v>46</v>
      </c>
      <c r="O2" s="58"/>
      <c r="P2" s="58"/>
      <c r="Q2" s="58"/>
      <c r="R2" s="58" t="s">
        <v>47</v>
      </c>
      <c r="S2" s="58" t="s">
        <v>48</v>
      </c>
      <c r="T2" s="58" t="s">
        <v>49</v>
      </c>
      <c r="U2" s="58" t="s">
        <v>50</v>
      </c>
      <c r="V2" s="58" t="s">
        <v>50</v>
      </c>
      <c r="W2" s="58" t="s">
        <v>51</v>
      </c>
      <c r="X2" s="58" t="s">
        <v>52</v>
      </c>
      <c r="Y2" s="58" t="s">
        <v>53</v>
      </c>
      <c r="Z2" s="59">
        <v>1</v>
      </c>
      <c r="AA2" s="58" t="s">
        <v>54</v>
      </c>
      <c r="AB2" s="58" t="s">
        <v>55</v>
      </c>
      <c r="AC2" s="58" t="s">
        <v>41</v>
      </c>
      <c r="AD2" s="58" t="s">
        <v>56</v>
      </c>
      <c r="AE2" s="58" t="s">
        <v>57</v>
      </c>
      <c r="AF2" s="59">
        <v>1</v>
      </c>
      <c r="AG2" s="59">
        <v>787389.65</v>
      </c>
    </row>
    <row r="3" spans="1:33" ht="101.6" customHeight="1" x14ac:dyDescent="0.25">
      <c r="A3" s="58" t="s">
        <v>58</v>
      </c>
      <c r="B3" s="58" t="s">
        <v>59</v>
      </c>
      <c r="C3" s="58" t="s">
        <v>35</v>
      </c>
      <c r="D3" s="58" t="s">
        <v>60</v>
      </c>
      <c r="E3" s="58" t="s">
        <v>37</v>
      </c>
      <c r="F3" s="58" t="s">
        <v>38</v>
      </c>
      <c r="G3" s="58" t="s">
        <v>39</v>
      </c>
      <c r="H3" s="58" t="s">
        <v>61</v>
      </c>
      <c r="I3" s="58" t="s">
        <v>62</v>
      </c>
      <c r="J3" s="58" t="s">
        <v>63</v>
      </c>
      <c r="K3" s="58" t="s">
        <v>64</v>
      </c>
      <c r="L3" s="58" t="s">
        <v>65</v>
      </c>
      <c r="M3" s="58" t="s">
        <v>66</v>
      </c>
      <c r="N3" s="58" t="s">
        <v>67</v>
      </c>
      <c r="O3" s="58"/>
      <c r="P3" s="58"/>
      <c r="Q3" s="58"/>
      <c r="R3" s="58" t="s">
        <v>68</v>
      </c>
      <c r="S3" s="58" t="s">
        <v>69</v>
      </c>
      <c r="T3" s="58" t="s">
        <v>70</v>
      </c>
      <c r="U3" s="58" t="s">
        <v>71</v>
      </c>
      <c r="V3" s="58" t="s">
        <v>72</v>
      </c>
      <c r="W3" s="58" t="s">
        <v>71</v>
      </c>
      <c r="X3" s="58" t="s">
        <v>52</v>
      </c>
      <c r="Y3" s="58" t="s">
        <v>73</v>
      </c>
      <c r="Z3" s="59">
        <v>1</v>
      </c>
      <c r="AA3" s="58" t="s">
        <v>74</v>
      </c>
      <c r="AB3" s="58" t="s">
        <v>75</v>
      </c>
      <c r="AC3" s="58" t="s">
        <v>76</v>
      </c>
      <c r="AD3" s="58" t="s">
        <v>77</v>
      </c>
      <c r="AE3" s="58" t="s">
        <v>78</v>
      </c>
      <c r="AF3" s="59">
        <v>1</v>
      </c>
      <c r="AG3" s="59">
        <v>12819380</v>
      </c>
    </row>
    <row r="4" spans="1:33" ht="101.6" customHeight="1" x14ac:dyDescent="0.25">
      <c r="A4" s="58" t="s">
        <v>79</v>
      </c>
      <c r="B4" s="58" t="s">
        <v>80</v>
      </c>
      <c r="C4" s="58" t="s">
        <v>35</v>
      </c>
      <c r="D4" s="58" t="s">
        <v>81</v>
      </c>
      <c r="E4" s="58" t="s">
        <v>82</v>
      </c>
      <c r="F4" s="58" t="s">
        <v>38</v>
      </c>
      <c r="G4" s="58" t="s">
        <v>83</v>
      </c>
      <c r="H4" s="58" t="s">
        <v>84</v>
      </c>
      <c r="I4" s="58" t="s">
        <v>85</v>
      </c>
      <c r="J4" s="58" t="s">
        <v>86</v>
      </c>
      <c r="K4" s="58" t="s">
        <v>87</v>
      </c>
      <c r="L4" s="58" t="s">
        <v>88</v>
      </c>
      <c r="M4" s="58" t="s">
        <v>89</v>
      </c>
      <c r="N4" s="58" t="s">
        <v>90</v>
      </c>
      <c r="O4" s="58"/>
      <c r="P4" s="58"/>
      <c r="Q4" s="58"/>
      <c r="R4" s="58" t="s">
        <v>91</v>
      </c>
      <c r="S4" s="58" t="s">
        <v>92</v>
      </c>
      <c r="T4" s="58" t="s">
        <v>93</v>
      </c>
      <c r="U4" s="58" t="s">
        <v>94</v>
      </c>
      <c r="V4" s="58" t="s">
        <v>72</v>
      </c>
      <c r="W4" s="58" t="s">
        <v>95</v>
      </c>
      <c r="X4" s="58" t="s">
        <v>96</v>
      </c>
      <c r="Y4" s="58" t="s">
        <v>97</v>
      </c>
      <c r="Z4" s="59">
        <v>1</v>
      </c>
      <c r="AA4" s="58" t="s">
        <v>98</v>
      </c>
      <c r="AB4" s="58" t="s">
        <v>99</v>
      </c>
      <c r="AC4" s="58" t="s">
        <v>100</v>
      </c>
      <c r="AD4" s="58" t="s">
        <v>77</v>
      </c>
      <c r="AE4" s="58" t="s">
        <v>101</v>
      </c>
      <c r="AF4" s="59">
        <v>1</v>
      </c>
      <c r="AG4" s="59">
        <v>61237895</v>
      </c>
    </row>
    <row r="5" spans="1:33" ht="101.6" customHeight="1" x14ac:dyDescent="0.25">
      <c r="A5" s="58" t="s">
        <v>102</v>
      </c>
      <c r="B5" s="58" t="s">
        <v>103</v>
      </c>
      <c r="C5" s="58" t="s">
        <v>35</v>
      </c>
      <c r="D5" s="58" t="s">
        <v>104</v>
      </c>
      <c r="E5" s="58" t="s">
        <v>37</v>
      </c>
      <c r="F5" s="58" t="s">
        <v>105</v>
      </c>
      <c r="G5" s="58" t="s">
        <v>83</v>
      </c>
      <c r="H5" s="58" t="s">
        <v>106</v>
      </c>
      <c r="I5" s="58" t="s">
        <v>107</v>
      </c>
      <c r="J5" s="58" t="s">
        <v>108</v>
      </c>
      <c r="K5" s="58" t="s">
        <v>109</v>
      </c>
      <c r="L5" s="58" t="s">
        <v>110</v>
      </c>
      <c r="M5" s="58" t="s">
        <v>111</v>
      </c>
      <c r="N5" s="58" t="s">
        <v>112</v>
      </c>
      <c r="O5" s="58"/>
      <c r="P5" s="58"/>
      <c r="Q5" s="58"/>
      <c r="R5" s="58" t="s">
        <v>113</v>
      </c>
      <c r="S5" s="58" t="s">
        <v>114</v>
      </c>
      <c r="T5" s="58" t="s">
        <v>115</v>
      </c>
      <c r="U5" s="58" t="s">
        <v>116</v>
      </c>
      <c r="V5" s="58" t="s">
        <v>72</v>
      </c>
      <c r="W5" s="58" t="s">
        <v>116</v>
      </c>
      <c r="X5" s="58" t="s">
        <v>96</v>
      </c>
      <c r="Y5" s="58" t="s">
        <v>117</v>
      </c>
      <c r="Z5" s="59">
        <v>1</v>
      </c>
      <c r="AA5" s="58" t="s">
        <v>118</v>
      </c>
      <c r="AB5" s="58" t="s">
        <v>119</v>
      </c>
      <c r="AC5" s="58" t="s">
        <v>120</v>
      </c>
      <c r="AD5" s="58" t="s">
        <v>121</v>
      </c>
      <c r="AE5" s="58" t="s">
        <v>122</v>
      </c>
      <c r="AF5" s="59">
        <v>1</v>
      </c>
      <c r="AG5" s="59">
        <v>800000</v>
      </c>
    </row>
    <row r="6" spans="1:33" ht="101.6" customHeight="1" x14ac:dyDescent="0.25">
      <c r="A6" s="58" t="s">
        <v>123</v>
      </c>
      <c r="B6" s="58" t="s">
        <v>124</v>
      </c>
      <c r="C6" s="58" t="s">
        <v>35</v>
      </c>
      <c r="D6" s="58" t="s">
        <v>125</v>
      </c>
      <c r="E6" s="58" t="s">
        <v>37</v>
      </c>
      <c r="F6" s="58" t="s">
        <v>38</v>
      </c>
      <c r="G6" s="58" t="s">
        <v>39</v>
      </c>
      <c r="H6" s="58" t="s">
        <v>126</v>
      </c>
      <c r="I6" s="58" t="s">
        <v>127</v>
      </c>
      <c r="J6" s="58" t="s">
        <v>128</v>
      </c>
      <c r="K6" s="58" t="s">
        <v>129</v>
      </c>
      <c r="L6" s="58" t="s">
        <v>130</v>
      </c>
      <c r="M6" s="58" t="s">
        <v>131</v>
      </c>
      <c r="N6" s="58" t="s">
        <v>132</v>
      </c>
      <c r="O6" s="58"/>
      <c r="P6" s="58"/>
      <c r="Q6" s="58"/>
      <c r="R6" s="58" t="s">
        <v>133</v>
      </c>
      <c r="S6" s="58" t="s">
        <v>134</v>
      </c>
      <c r="T6" s="58" t="s">
        <v>135</v>
      </c>
      <c r="U6" s="58" t="s">
        <v>116</v>
      </c>
      <c r="V6" s="58" t="s">
        <v>72</v>
      </c>
      <c r="W6" s="58" t="s">
        <v>136</v>
      </c>
      <c r="X6" s="58" t="s">
        <v>137</v>
      </c>
      <c r="Y6" s="58" t="s">
        <v>138</v>
      </c>
      <c r="Z6" s="59">
        <v>1</v>
      </c>
      <c r="AA6" s="58" t="s">
        <v>139</v>
      </c>
      <c r="AB6" s="58" t="s">
        <v>140</v>
      </c>
      <c r="AC6" s="58" t="s">
        <v>141</v>
      </c>
      <c r="AD6" s="58" t="s">
        <v>77</v>
      </c>
      <c r="AE6" s="58" t="s">
        <v>142</v>
      </c>
      <c r="AF6" s="59">
        <v>4</v>
      </c>
      <c r="AG6" s="59">
        <v>2800000</v>
      </c>
    </row>
    <row r="7" spans="1:33" ht="101.6" customHeight="1" x14ac:dyDescent="0.25">
      <c r="A7" s="58" t="s">
        <v>143</v>
      </c>
      <c r="B7" s="58" t="s">
        <v>144</v>
      </c>
      <c r="C7" s="58" t="s">
        <v>35</v>
      </c>
      <c r="D7" s="58" t="s">
        <v>145</v>
      </c>
      <c r="E7" s="58" t="s">
        <v>82</v>
      </c>
      <c r="F7" s="58" t="s">
        <v>38</v>
      </c>
      <c r="G7" s="58" t="s">
        <v>39</v>
      </c>
      <c r="H7" s="58" t="s">
        <v>146</v>
      </c>
      <c r="I7" s="58" t="s">
        <v>147</v>
      </c>
      <c r="J7" s="58" t="s">
        <v>148</v>
      </c>
      <c r="K7" s="58" t="s">
        <v>149</v>
      </c>
      <c r="L7" s="58" t="s">
        <v>150</v>
      </c>
      <c r="M7" s="58" t="s">
        <v>151</v>
      </c>
      <c r="N7" s="58" t="s">
        <v>152</v>
      </c>
      <c r="O7" s="58"/>
      <c r="P7" s="58"/>
      <c r="Q7" s="58" t="s">
        <v>153</v>
      </c>
      <c r="R7" s="58" t="s">
        <v>154</v>
      </c>
      <c r="S7" s="58" t="s">
        <v>155</v>
      </c>
      <c r="T7" s="58" t="s">
        <v>156</v>
      </c>
      <c r="U7" s="58" t="s">
        <v>136</v>
      </c>
      <c r="V7" s="58" t="s">
        <v>72</v>
      </c>
      <c r="W7" s="58" t="s">
        <v>136</v>
      </c>
      <c r="X7" s="58" t="s">
        <v>96</v>
      </c>
      <c r="Y7" s="58" t="s">
        <v>157</v>
      </c>
      <c r="Z7" s="59">
        <v>1</v>
      </c>
      <c r="AA7" s="58" t="s">
        <v>158</v>
      </c>
      <c r="AB7" s="58" t="s">
        <v>159</v>
      </c>
      <c r="AC7" s="58" t="s">
        <v>160</v>
      </c>
      <c r="AD7" s="58" t="s">
        <v>77</v>
      </c>
      <c r="AE7" s="58" t="s">
        <v>122</v>
      </c>
      <c r="AF7" s="59">
        <v>4</v>
      </c>
      <c r="AG7" s="59">
        <v>11000000</v>
      </c>
    </row>
    <row r="8" spans="1:33" ht="101.6" customHeight="1" x14ac:dyDescent="0.25">
      <c r="A8" s="58" t="s">
        <v>161</v>
      </c>
      <c r="B8" s="58" t="s">
        <v>162</v>
      </c>
      <c r="C8" s="58" t="s">
        <v>35</v>
      </c>
      <c r="D8" s="58" t="s">
        <v>163</v>
      </c>
      <c r="E8" s="58" t="s">
        <v>37</v>
      </c>
      <c r="F8" s="58" t="s">
        <v>38</v>
      </c>
      <c r="G8" s="58" t="s">
        <v>39</v>
      </c>
      <c r="H8" s="58" t="s">
        <v>164</v>
      </c>
      <c r="I8" s="58" t="s">
        <v>165</v>
      </c>
      <c r="J8" s="58" t="s">
        <v>166</v>
      </c>
      <c r="K8" s="58" t="s">
        <v>167</v>
      </c>
      <c r="L8" s="58" t="s">
        <v>168</v>
      </c>
      <c r="M8" s="58" t="s">
        <v>169</v>
      </c>
      <c r="N8" s="58" t="s">
        <v>170</v>
      </c>
      <c r="O8" s="58"/>
      <c r="P8" s="58"/>
      <c r="Q8" s="58"/>
      <c r="R8" s="58" t="s">
        <v>171</v>
      </c>
      <c r="S8" s="58" t="s">
        <v>172</v>
      </c>
      <c r="T8" s="58" t="s">
        <v>173</v>
      </c>
      <c r="U8" s="58" t="s">
        <v>116</v>
      </c>
      <c r="V8" s="58" t="s">
        <v>72</v>
      </c>
      <c r="W8" s="58" t="s">
        <v>116</v>
      </c>
      <c r="X8" s="58" t="s">
        <v>174</v>
      </c>
      <c r="Y8" s="58" t="s">
        <v>175</v>
      </c>
      <c r="Z8" s="59">
        <v>1</v>
      </c>
      <c r="AA8" s="58" t="s">
        <v>176</v>
      </c>
      <c r="AB8" s="58" t="s">
        <v>177</v>
      </c>
      <c r="AC8" s="58" t="s">
        <v>178</v>
      </c>
      <c r="AD8" s="58" t="s">
        <v>77</v>
      </c>
      <c r="AE8" s="58" t="s">
        <v>122</v>
      </c>
      <c r="AF8" s="59">
        <v>1</v>
      </c>
      <c r="AG8" s="59">
        <v>3000000</v>
      </c>
    </row>
    <row r="9" spans="1:33" ht="101.6" customHeight="1" x14ac:dyDescent="0.25">
      <c r="A9" s="58" t="s">
        <v>179</v>
      </c>
      <c r="B9" s="58" t="s">
        <v>180</v>
      </c>
      <c r="C9" s="58" t="s">
        <v>35</v>
      </c>
      <c r="D9" s="58" t="s">
        <v>181</v>
      </c>
      <c r="E9" s="58" t="s">
        <v>37</v>
      </c>
      <c r="F9" s="58" t="s">
        <v>105</v>
      </c>
      <c r="G9" s="58" t="s">
        <v>39</v>
      </c>
      <c r="H9" s="58" t="s">
        <v>182</v>
      </c>
      <c r="I9" s="58" t="s">
        <v>183</v>
      </c>
      <c r="J9" s="58" t="s">
        <v>184</v>
      </c>
      <c r="K9" s="58" t="s">
        <v>185</v>
      </c>
      <c r="L9" s="58" t="s">
        <v>186</v>
      </c>
      <c r="M9" s="58" t="s">
        <v>187</v>
      </c>
      <c r="N9" s="58" t="s">
        <v>188</v>
      </c>
      <c r="O9" s="58"/>
      <c r="P9" s="58"/>
      <c r="Q9" s="58"/>
      <c r="R9" s="58" t="s">
        <v>189</v>
      </c>
      <c r="S9" s="58" t="s">
        <v>190</v>
      </c>
      <c r="T9" s="58" t="s">
        <v>191</v>
      </c>
      <c r="U9" s="58" t="s">
        <v>94</v>
      </c>
      <c r="V9" s="58" t="s">
        <v>72</v>
      </c>
      <c r="W9" s="58" t="s">
        <v>94</v>
      </c>
      <c r="X9" s="58" t="s">
        <v>137</v>
      </c>
      <c r="Y9" s="58" t="s">
        <v>192</v>
      </c>
      <c r="Z9" s="59">
        <v>1</v>
      </c>
      <c r="AA9" s="58" t="s">
        <v>139</v>
      </c>
      <c r="AB9" s="58" t="s">
        <v>193</v>
      </c>
      <c r="AC9" s="58" t="s">
        <v>194</v>
      </c>
      <c r="AD9" s="58" t="s">
        <v>77</v>
      </c>
      <c r="AE9" s="58" t="s">
        <v>101</v>
      </c>
      <c r="AF9" s="59">
        <v>1</v>
      </c>
      <c r="AG9" s="59">
        <v>8686320</v>
      </c>
    </row>
    <row r="10" spans="1:33" ht="101.6" customHeight="1" x14ac:dyDescent="0.25">
      <c r="A10" s="58" t="s">
        <v>195</v>
      </c>
      <c r="B10" s="58" t="s">
        <v>196</v>
      </c>
      <c r="C10" s="58" t="s">
        <v>35</v>
      </c>
      <c r="D10" s="58" t="s">
        <v>197</v>
      </c>
      <c r="E10" s="58" t="s">
        <v>82</v>
      </c>
      <c r="F10" s="58" t="s">
        <v>105</v>
      </c>
      <c r="G10" s="58" t="s">
        <v>83</v>
      </c>
      <c r="H10" s="58" t="s">
        <v>198</v>
      </c>
      <c r="I10" s="58" t="s">
        <v>199</v>
      </c>
      <c r="J10" s="58" t="s">
        <v>200</v>
      </c>
      <c r="K10" s="58" t="s">
        <v>201</v>
      </c>
      <c r="L10" s="58" t="s">
        <v>202</v>
      </c>
      <c r="M10" s="58" t="s">
        <v>203</v>
      </c>
      <c r="N10" s="58" t="s">
        <v>204</v>
      </c>
      <c r="O10" s="58"/>
      <c r="P10" s="58"/>
      <c r="Q10" s="58" t="s">
        <v>205</v>
      </c>
      <c r="R10" s="58" t="s">
        <v>206</v>
      </c>
      <c r="S10" s="58" t="s">
        <v>155</v>
      </c>
      <c r="T10" s="58" t="s">
        <v>156</v>
      </c>
      <c r="U10" s="58" t="s">
        <v>94</v>
      </c>
      <c r="V10" s="58" t="s">
        <v>72</v>
      </c>
      <c r="W10" s="58" t="s">
        <v>207</v>
      </c>
      <c r="X10" s="58" t="s">
        <v>96</v>
      </c>
      <c r="Y10" s="58" t="s">
        <v>208</v>
      </c>
      <c r="Z10" s="59">
        <v>1</v>
      </c>
      <c r="AA10" s="58" t="s">
        <v>118</v>
      </c>
      <c r="AB10" s="58" t="s">
        <v>209</v>
      </c>
      <c r="AC10" s="58" t="s">
        <v>210</v>
      </c>
      <c r="AD10" s="58" t="s">
        <v>77</v>
      </c>
      <c r="AE10" s="58" t="s">
        <v>211</v>
      </c>
      <c r="AF10" s="59">
        <v>1</v>
      </c>
      <c r="AG10" s="59">
        <v>41332732</v>
      </c>
    </row>
    <row r="11" spans="1:33" ht="101.6" customHeight="1" x14ac:dyDescent="0.25">
      <c r="A11" s="58" t="s">
        <v>212</v>
      </c>
      <c r="B11" s="58" t="s">
        <v>213</v>
      </c>
      <c r="C11" s="58" t="s">
        <v>35</v>
      </c>
      <c r="D11" s="58" t="s">
        <v>214</v>
      </c>
      <c r="E11" s="58" t="s">
        <v>37</v>
      </c>
      <c r="F11" s="58" t="s">
        <v>105</v>
      </c>
      <c r="G11" s="58" t="s">
        <v>83</v>
      </c>
      <c r="H11" s="58" t="s">
        <v>215</v>
      </c>
      <c r="I11" s="58" t="s">
        <v>216</v>
      </c>
      <c r="J11" s="58" t="s">
        <v>217</v>
      </c>
      <c r="K11" s="58" t="s">
        <v>218</v>
      </c>
      <c r="L11" s="58" t="s">
        <v>219</v>
      </c>
      <c r="M11" s="58" t="s">
        <v>220</v>
      </c>
      <c r="N11" s="58" t="s">
        <v>221</v>
      </c>
      <c r="O11" s="58"/>
      <c r="P11" s="58"/>
      <c r="Q11" s="58" t="s">
        <v>222</v>
      </c>
      <c r="R11" s="58" t="s">
        <v>223</v>
      </c>
      <c r="S11" s="58" t="s">
        <v>224</v>
      </c>
      <c r="T11" s="58" t="s">
        <v>225</v>
      </c>
      <c r="U11" s="58" t="s">
        <v>136</v>
      </c>
      <c r="V11" s="58" t="s">
        <v>72</v>
      </c>
      <c r="W11" s="58" t="s">
        <v>136</v>
      </c>
      <c r="X11" s="58" t="s">
        <v>226</v>
      </c>
      <c r="Y11" s="58" t="s">
        <v>227</v>
      </c>
      <c r="Z11" s="59">
        <v>1</v>
      </c>
      <c r="AA11" s="58" t="s">
        <v>228</v>
      </c>
      <c r="AB11" s="58" t="s">
        <v>229</v>
      </c>
      <c r="AC11" s="58" t="s">
        <v>230</v>
      </c>
      <c r="AD11" s="58" t="s">
        <v>77</v>
      </c>
      <c r="AE11" s="58" t="s">
        <v>122</v>
      </c>
      <c r="AF11" s="59">
        <v>1</v>
      </c>
      <c r="AG11" s="59">
        <v>1500000</v>
      </c>
    </row>
    <row r="12" spans="1:33" ht="101.6" customHeight="1" x14ac:dyDescent="0.25">
      <c r="A12" s="58" t="s">
        <v>231</v>
      </c>
      <c r="B12" s="58" t="s">
        <v>232</v>
      </c>
      <c r="C12" s="58" t="s">
        <v>35</v>
      </c>
      <c r="D12" s="58" t="s">
        <v>233</v>
      </c>
      <c r="E12" s="58" t="s">
        <v>37</v>
      </c>
      <c r="F12" s="58" t="s">
        <v>105</v>
      </c>
      <c r="G12" s="58" t="s">
        <v>39</v>
      </c>
      <c r="H12" s="58" t="s">
        <v>234</v>
      </c>
      <c r="I12" s="58" t="s">
        <v>235</v>
      </c>
      <c r="J12" s="58" t="s">
        <v>236</v>
      </c>
      <c r="K12" s="58" t="s">
        <v>237</v>
      </c>
      <c r="L12" s="58" t="s">
        <v>238</v>
      </c>
      <c r="M12" s="58" t="s">
        <v>239</v>
      </c>
      <c r="N12" s="58" t="s">
        <v>240</v>
      </c>
      <c r="O12" s="58"/>
      <c r="P12" s="58"/>
      <c r="Q12" s="58" t="s">
        <v>241</v>
      </c>
      <c r="R12" s="58" t="s">
        <v>242</v>
      </c>
      <c r="S12" s="58" t="s">
        <v>243</v>
      </c>
      <c r="T12" s="58" t="s">
        <v>244</v>
      </c>
      <c r="U12" s="58" t="s">
        <v>94</v>
      </c>
      <c r="V12" s="58" t="s">
        <v>72</v>
      </c>
      <c r="W12" s="58" t="s">
        <v>207</v>
      </c>
      <c r="X12" s="58" t="s">
        <v>52</v>
      </c>
      <c r="Y12" s="58" t="s">
        <v>245</v>
      </c>
      <c r="Z12" s="59">
        <v>1</v>
      </c>
      <c r="AA12" s="58" t="s">
        <v>246</v>
      </c>
      <c r="AB12" s="58" t="s">
        <v>247</v>
      </c>
      <c r="AC12" s="58" t="s">
        <v>248</v>
      </c>
      <c r="AD12" s="58" t="s">
        <v>77</v>
      </c>
      <c r="AE12" s="58" t="s">
        <v>57</v>
      </c>
      <c r="AF12" s="59">
        <v>1</v>
      </c>
      <c r="AG12" s="59">
        <v>10790980.199999999</v>
      </c>
    </row>
    <row r="13" spans="1:33" ht="101.6" customHeight="1" x14ac:dyDescent="0.25">
      <c r="A13" s="58" t="s">
        <v>249</v>
      </c>
      <c r="B13" s="58" t="s">
        <v>250</v>
      </c>
      <c r="C13" s="58" t="s">
        <v>35</v>
      </c>
      <c r="D13" s="58" t="s">
        <v>251</v>
      </c>
      <c r="E13" s="58" t="s">
        <v>37</v>
      </c>
      <c r="F13" s="58" t="s">
        <v>105</v>
      </c>
      <c r="G13" s="58" t="s">
        <v>252</v>
      </c>
      <c r="H13" s="58" t="s">
        <v>253</v>
      </c>
      <c r="I13" s="58" t="s">
        <v>254</v>
      </c>
      <c r="J13" s="58" t="s">
        <v>255</v>
      </c>
      <c r="K13" s="58" t="s">
        <v>256</v>
      </c>
      <c r="L13" s="58" t="s">
        <v>257</v>
      </c>
      <c r="M13" s="58" t="s">
        <v>258</v>
      </c>
      <c r="N13" s="58" t="s">
        <v>259</v>
      </c>
      <c r="O13" s="58"/>
      <c r="P13" s="58"/>
      <c r="Q13" s="58" t="s">
        <v>260</v>
      </c>
      <c r="R13" s="58" t="s">
        <v>261</v>
      </c>
      <c r="S13" s="58" t="s">
        <v>262</v>
      </c>
      <c r="T13" s="58" t="s">
        <v>225</v>
      </c>
      <c r="U13" s="58" t="s">
        <v>116</v>
      </c>
      <c r="V13" s="58" t="s">
        <v>72</v>
      </c>
      <c r="W13" s="58" t="s">
        <v>116</v>
      </c>
      <c r="X13" s="58" t="s">
        <v>263</v>
      </c>
      <c r="Y13" s="58" t="s">
        <v>264</v>
      </c>
      <c r="Z13" s="59">
        <v>1</v>
      </c>
      <c r="AA13" s="58" t="s">
        <v>265</v>
      </c>
      <c r="AB13" s="58" t="s">
        <v>266</v>
      </c>
      <c r="AC13" s="58" t="s">
        <v>267</v>
      </c>
      <c r="AD13" s="58" t="s">
        <v>77</v>
      </c>
      <c r="AE13" s="58" t="s">
        <v>268</v>
      </c>
      <c r="AF13" s="59">
        <v>416</v>
      </c>
      <c r="AG13" s="59">
        <v>2293200</v>
      </c>
    </row>
    <row r="14" spans="1:33" ht="101.6" customHeight="1" x14ac:dyDescent="0.25">
      <c r="A14" s="58" t="s">
        <v>269</v>
      </c>
      <c r="B14" s="58" t="s">
        <v>270</v>
      </c>
      <c r="C14" s="58" t="s">
        <v>35</v>
      </c>
      <c r="D14" s="58" t="s">
        <v>271</v>
      </c>
      <c r="E14" s="58" t="s">
        <v>37</v>
      </c>
      <c r="F14" s="58" t="s">
        <v>38</v>
      </c>
      <c r="G14" s="58" t="s">
        <v>39</v>
      </c>
      <c r="H14" s="58" t="s">
        <v>272</v>
      </c>
      <c r="I14" s="58" t="s">
        <v>273</v>
      </c>
      <c r="J14" s="58" t="s">
        <v>274</v>
      </c>
      <c r="K14" s="58" t="s">
        <v>275</v>
      </c>
      <c r="L14" s="58" t="s">
        <v>276</v>
      </c>
      <c r="M14" s="58" t="s">
        <v>277</v>
      </c>
      <c r="N14" s="58" t="s">
        <v>278</v>
      </c>
      <c r="O14" s="58"/>
      <c r="P14" s="58"/>
      <c r="Q14" s="58" t="s">
        <v>279</v>
      </c>
      <c r="R14" s="58" t="s">
        <v>280</v>
      </c>
      <c r="S14" s="58" t="s">
        <v>281</v>
      </c>
      <c r="T14" s="58" t="s">
        <v>282</v>
      </c>
      <c r="U14" s="58" t="s">
        <v>283</v>
      </c>
      <c r="V14" s="58" t="s">
        <v>283</v>
      </c>
      <c r="W14" s="58" t="s">
        <v>284</v>
      </c>
      <c r="X14" s="58" t="s">
        <v>263</v>
      </c>
      <c r="Y14" s="58" t="s">
        <v>285</v>
      </c>
      <c r="Z14" s="59">
        <v>1</v>
      </c>
      <c r="AA14" s="58" t="s">
        <v>286</v>
      </c>
      <c r="AB14" s="58" t="s">
        <v>287</v>
      </c>
      <c r="AC14" s="58" t="s">
        <v>288</v>
      </c>
      <c r="AD14" s="58" t="s">
        <v>289</v>
      </c>
      <c r="AE14" s="58" t="s">
        <v>290</v>
      </c>
      <c r="AF14" s="59">
        <v>32</v>
      </c>
      <c r="AG14" s="59">
        <v>7250000</v>
      </c>
    </row>
    <row r="15" spans="1:33" ht="101.6" customHeight="1" x14ac:dyDescent="0.25">
      <c r="A15" s="58" t="s">
        <v>269</v>
      </c>
      <c r="B15" s="58" t="s">
        <v>270</v>
      </c>
      <c r="C15" s="58" t="s">
        <v>35</v>
      </c>
      <c r="D15" s="58" t="s">
        <v>271</v>
      </c>
      <c r="E15" s="58" t="s">
        <v>37</v>
      </c>
      <c r="F15" s="58" t="s">
        <v>38</v>
      </c>
      <c r="G15" s="58" t="s">
        <v>39</v>
      </c>
      <c r="H15" s="58" t="s">
        <v>272</v>
      </c>
      <c r="I15" s="58" t="s">
        <v>273</v>
      </c>
      <c r="J15" s="58" t="s">
        <v>274</v>
      </c>
      <c r="K15" s="58" t="s">
        <v>275</v>
      </c>
      <c r="L15" s="58" t="s">
        <v>276</v>
      </c>
      <c r="M15" s="58" t="s">
        <v>277</v>
      </c>
      <c r="N15" s="58" t="s">
        <v>278</v>
      </c>
      <c r="O15" s="58"/>
      <c r="P15" s="58"/>
      <c r="Q15" s="58" t="s">
        <v>279</v>
      </c>
      <c r="R15" s="58" t="s">
        <v>280</v>
      </c>
      <c r="S15" s="58" t="s">
        <v>281</v>
      </c>
      <c r="T15" s="58" t="s">
        <v>282</v>
      </c>
      <c r="U15" s="58" t="s">
        <v>283</v>
      </c>
      <c r="V15" s="58" t="s">
        <v>283</v>
      </c>
      <c r="W15" s="58" t="s">
        <v>284</v>
      </c>
      <c r="X15" s="58" t="s">
        <v>263</v>
      </c>
      <c r="Y15" s="58" t="s">
        <v>285</v>
      </c>
      <c r="Z15" s="59">
        <v>2</v>
      </c>
      <c r="AA15" s="58" t="s">
        <v>286</v>
      </c>
      <c r="AB15" s="58" t="s">
        <v>287</v>
      </c>
      <c r="AC15" s="58" t="s">
        <v>288</v>
      </c>
      <c r="AD15" s="58" t="s">
        <v>289</v>
      </c>
      <c r="AE15" s="58" t="s">
        <v>290</v>
      </c>
      <c r="AF15" s="59">
        <v>21</v>
      </c>
      <c r="AG15" s="59">
        <v>5999999.9990699999</v>
      </c>
    </row>
    <row r="16" spans="1:33" ht="101.6" customHeight="1" x14ac:dyDescent="0.25">
      <c r="A16" s="58" t="s">
        <v>269</v>
      </c>
      <c r="B16" s="58" t="s">
        <v>270</v>
      </c>
      <c r="C16" s="58" t="s">
        <v>35</v>
      </c>
      <c r="D16" s="58" t="s">
        <v>271</v>
      </c>
      <c r="E16" s="58" t="s">
        <v>37</v>
      </c>
      <c r="F16" s="58" t="s">
        <v>38</v>
      </c>
      <c r="G16" s="58" t="s">
        <v>39</v>
      </c>
      <c r="H16" s="58" t="s">
        <v>272</v>
      </c>
      <c r="I16" s="58" t="s">
        <v>273</v>
      </c>
      <c r="J16" s="58" t="s">
        <v>274</v>
      </c>
      <c r="K16" s="58" t="s">
        <v>275</v>
      </c>
      <c r="L16" s="58" t="s">
        <v>276</v>
      </c>
      <c r="M16" s="58" t="s">
        <v>277</v>
      </c>
      <c r="N16" s="58" t="s">
        <v>278</v>
      </c>
      <c r="O16" s="58"/>
      <c r="P16" s="58"/>
      <c r="Q16" s="58" t="s">
        <v>279</v>
      </c>
      <c r="R16" s="58" t="s">
        <v>280</v>
      </c>
      <c r="S16" s="58" t="s">
        <v>281</v>
      </c>
      <c r="T16" s="58" t="s">
        <v>282</v>
      </c>
      <c r="U16" s="58" t="s">
        <v>283</v>
      </c>
      <c r="V16" s="58" t="s">
        <v>283</v>
      </c>
      <c r="W16" s="58" t="s">
        <v>284</v>
      </c>
      <c r="X16" s="58" t="s">
        <v>263</v>
      </c>
      <c r="Y16" s="58" t="s">
        <v>285</v>
      </c>
      <c r="Z16" s="59">
        <v>3</v>
      </c>
      <c r="AA16" s="58" t="s">
        <v>286</v>
      </c>
      <c r="AB16" s="58" t="s">
        <v>287</v>
      </c>
      <c r="AC16" s="58" t="s">
        <v>288</v>
      </c>
      <c r="AD16" s="58" t="s">
        <v>289</v>
      </c>
      <c r="AE16" s="58" t="s">
        <v>290</v>
      </c>
      <c r="AF16" s="59">
        <v>20</v>
      </c>
      <c r="AG16" s="59">
        <v>6750000</v>
      </c>
    </row>
    <row r="17" spans="1:33" ht="101.6" customHeight="1" x14ac:dyDescent="0.25">
      <c r="A17" s="58" t="s">
        <v>291</v>
      </c>
      <c r="B17" s="58" t="s">
        <v>292</v>
      </c>
      <c r="C17" s="58" t="s">
        <v>35</v>
      </c>
      <c r="D17" s="58" t="s">
        <v>293</v>
      </c>
      <c r="E17" s="58" t="s">
        <v>37</v>
      </c>
      <c r="F17" s="58" t="s">
        <v>105</v>
      </c>
      <c r="G17" s="58" t="s">
        <v>83</v>
      </c>
      <c r="H17" s="58" t="s">
        <v>215</v>
      </c>
      <c r="I17" s="58" t="s">
        <v>294</v>
      </c>
      <c r="J17" s="58" t="s">
        <v>295</v>
      </c>
      <c r="K17" s="58" t="s">
        <v>296</v>
      </c>
      <c r="L17" s="58" t="s">
        <v>297</v>
      </c>
      <c r="M17" s="58" t="s">
        <v>298</v>
      </c>
      <c r="N17" s="58" t="s">
        <v>299</v>
      </c>
      <c r="O17" s="58"/>
      <c r="P17" s="58"/>
      <c r="Q17" s="58" t="s">
        <v>300</v>
      </c>
      <c r="R17" s="58" t="s">
        <v>301</v>
      </c>
      <c r="S17" s="58" t="s">
        <v>302</v>
      </c>
      <c r="T17" s="58" t="s">
        <v>303</v>
      </c>
      <c r="U17" s="58" t="s">
        <v>283</v>
      </c>
      <c r="V17" s="58" t="s">
        <v>283</v>
      </c>
      <c r="W17" s="58" t="s">
        <v>284</v>
      </c>
      <c r="X17" s="58" t="s">
        <v>263</v>
      </c>
      <c r="Y17" s="58" t="s">
        <v>304</v>
      </c>
      <c r="Z17" s="59">
        <v>1</v>
      </c>
      <c r="AA17" s="58" t="s">
        <v>305</v>
      </c>
      <c r="AB17" s="58" t="s">
        <v>310</v>
      </c>
      <c r="AC17" s="58" t="s">
        <v>307</v>
      </c>
      <c r="AD17" s="58" t="s">
        <v>121</v>
      </c>
      <c r="AE17" s="58" t="s">
        <v>308</v>
      </c>
      <c r="AF17" s="59">
        <v>1</v>
      </c>
      <c r="AG17" s="59">
        <v>600000</v>
      </c>
    </row>
    <row r="18" spans="1:33" ht="101.6" customHeight="1" x14ac:dyDescent="0.25">
      <c r="A18" s="58" t="s">
        <v>291</v>
      </c>
      <c r="B18" s="58" t="s">
        <v>292</v>
      </c>
      <c r="C18" s="58" t="s">
        <v>35</v>
      </c>
      <c r="D18" s="58" t="s">
        <v>293</v>
      </c>
      <c r="E18" s="58" t="s">
        <v>37</v>
      </c>
      <c r="F18" s="58" t="s">
        <v>105</v>
      </c>
      <c r="G18" s="58" t="s">
        <v>83</v>
      </c>
      <c r="H18" s="58" t="s">
        <v>215</v>
      </c>
      <c r="I18" s="58" t="s">
        <v>294</v>
      </c>
      <c r="J18" s="58" t="s">
        <v>295</v>
      </c>
      <c r="K18" s="58" t="s">
        <v>296</v>
      </c>
      <c r="L18" s="58" t="s">
        <v>297</v>
      </c>
      <c r="M18" s="58" t="s">
        <v>298</v>
      </c>
      <c r="N18" s="58" t="s">
        <v>299</v>
      </c>
      <c r="O18" s="58"/>
      <c r="P18" s="58"/>
      <c r="Q18" s="58" t="s">
        <v>300</v>
      </c>
      <c r="R18" s="58" t="s">
        <v>301</v>
      </c>
      <c r="S18" s="58" t="s">
        <v>302</v>
      </c>
      <c r="T18" s="58" t="s">
        <v>303</v>
      </c>
      <c r="U18" s="58" t="s">
        <v>283</v>
      </c>
      <c r="V18" s="58" t="s">
        <v>283</v>
      </c>
      <c r="W18" s="58" t="s">
        <v>284</v>
      </c>
      <c r="X18" s="58" t="s">
        <v>263</v>
      </c>
      <c r="Y18" s="58" t="s">
        <v>304</v>
      </c>
      <c r="Z18" s="59">
        <v>2</v>
      </c>
      <c r="AA18" s="58" t="s">
        <v>305</v>
      </c>
      <c r="AB18" s="58" t="s">
        <v>309</v>
      </c>
      <c r="AC18" s="58" t="s">
        <v>307</v>
      </c>
      <c r="AD18" s="58" t="s">
        <v>121</v>
      </c>
      <c r="AE18" s="58" t="s">
        <v>308</v>
      </c>
      <c r="AF18" s="59">
        <v>2</v>
      </c>
      <c r="AG18" s="59">
        <v>1000000</v>
      </c>
    </row>
    <row r="19" spans="1:33" ht="101.6" customHeight="1" x14ac:dyDescent="0.25">
      <c r="A19" s="58" t="s">
        <v>291</v>
      </c>
      <c r="B19" s="58" t="s">
        <v>292</v>
      </c>
      <c r="C19" s="58" t="s">
        <v>35</v>
      </c>
      <c r="D19" s="58" t="s">
        <v>293</v>
      </c>
      <c r="E19" s="58" t="s">
        <v>37</v>
      </c>
      <c r="F19" s="58" t="s">
        <v>105</v>
      </c>
      <c r="G19" s="58" t="s">
        <v>83</v>
      </c>
      <c r="H19" s="58" t="s">
        <v>215</v>
      </c>
      <c r="I19" s="58" t="s">
        <v>294</v>
      </c>
      <c r="J19" s="58" t="s">
        <v>295</v>
      </c>
      <c r="K19" s="58" t="s">
        <v>296</v>
      </c>
      <c r="L19" s="58" t="s">
        <v>297</v>
      </c>
      <c r="M19" s="58" t="s">
        <v>298</v>
      </c>
      <c r="N19" s="58" t="s">
        <v>299</v>
      </c>
      <c r="O19" s="58"/>
      <c r="P19" s="58"/>
      <c r="Q19" s="58" t="s">
        <v>300</v>
      </c>
      <c r="R19" s="58" t="s">
        <v>301</v>
      </c>
      <c r="S19" s="58" t="s">
        <v>302</v>
      </c>
      <c r="T19" s="58" t="s">
        <v>303</v>
      </c>
      <c r="U19" s="58" t="s">
        <v>283</v>
      </c>
      <c r="V19" s="58" t="s">
        <v>283</v>
      </c>
      <c r="W19" s="58" t="s">
        <v>284</v>
      </c>
      <c r="X19" s="58" t="s">
        <v>263</v>
      </c>
      <c r="Y19" s="58" t="s">
        <v>304</v>
      </c>
      <c r="Z19" s="59">
        <v>3</v>
      </c>
      <c r="AA19" s="58" t="s">
        <v>305</v>
      </c>
      <c r="AB19" s="58" t="s">
        <v>306</v>
      </c>
      <c r="AC19" s="58" t="s">
        <v>307</v>
      </c>
      <c r="AD19" s="58" t="s">
        <v>121</v>
      </c>
      <c r="AE19" s="58" t="s">
        <v>308</v>
      </c>
      <c r="AF19" s="59">
        <v>16</v>
      </c>
      <c r="AG19" s="59">
        <v>4400000</v>
      </c>
    </row>
    <row r="20" spans="1:33" ht="101.6" customHeight="1" x14ac:dyDescent="0.25">
      <c r="A20" s="58" t="s">
        <v>311</v>
      </c>
      <c r="B20" s="58" t="s">
        <v>312</v>
      </c>
      <c r="C20" s="58" t="s">
        <v>35</v>
      </c>
      <c r="D20" s="58" t="s">
        <v>271</v>
      </c>
      <c r="E20" s="58" t="s">
        <v>37</v>
      </c>
      <c r="F20" s="58" t="s">
        <v>38</v>
      </c>
      <c r="G20" s="58" t="s">
        <v>39</v>
      </c>
      <c r="H20" s="58" t="s">
        <v>272</v>
      </c>
      <c r="I20" s="58" t="s">
        <v>273</v>
      </c>
      <c r="J20" s="58" t="s">
        <v>274</v>
      </c>
      <c r="K20" s="58" t="s">
        <v>275</v>
      </c>
      <c r="L20" s="58" t="s">
        <v>276</v>
      </c>
      <c r="M20" s="58" t="s">
        <v>277</v>
      </c>
      <c r="N20" s="58" t="s">
        <v>313</v>
      </c>
      <c r="O20" s="58"/>
      <c r="P20" s="58"/>
      <c r="Q20" s="58" t="s">
        <v>314</v>
      </c>
      <c r="R20" s="58" t="s">
        <v>315</v>
      </c>
      <c r="S20" s="58" t="s">
        <v>155</v>
      </c>
      <c r="T20" s="58" t="s">
        <v>316</v>
      </c>
      <c r="U20" s="58" t="s">
        <v>283</v>
      </c>
      <c r="V20" s="58" t="s">
        <v>283</v>
      </c>
      <c r="W20" s="58" t="s">
        <v>284</v>
      </c>
      <c r="X20" s="58" t="s">
        <v>263</v>
      </c>
      <c r="Y20" s="58" t="s">
        <v>317</v>
      </c>
      <c r="Z20" s="59">
        <v>1</v>
      </c>
      <c r="AA20" s="58" t="s">
        <v>286</v>
      </c>
      <c r="AB20" s="58" t="s">
        <v>287</v>
      </c>
      <c r="AC20" s="58" t="s">
        <v>273</v>
      </c>
      <c r="AD20" s="58" t="s">
        <v>289</v>
      </c>
      <c r="AE20" s="58" t="s">
        <v>290</v>
      </c>
      <c r="AF20" s="59">
        <v>1</v>
      </c>
      <c r="AG20" s="59">
        <v>7250000</v>
      </c>
    </row>
    <row r="21" spans="1:33" ht="101.6" customHeight="1" x14ac:dyDescent="0.25">
      <c r="A21" s="58" t="s">
        <v>311</v>
      </c>
      <c r="B21" s="58" t="s">
        <v>312</v>
      </c>
      <c r="C21" s="58" t="s">
        <v>35</v>
      </c>
      <c r="D21" s="58" t="s">
        <v>271</v>
      </c>
      <c r="E21" s="58" t="s">
        <v>37</v>
      </c>
      <c r="F21" s="58" t="s">
        <v>38</v>
      </c>
      <c r="G21" s="58" t="s">
        <v>39</v>
      </c>
      <c r="H21" s="58" t="s">
        <v>272</v>
      </c>
      <c r="I21" s="58" t="s">
        <v>273</v>
      </c>
      <c r="J21" s="58" t="s">
        <v>274</v>
      </c>
      <c r="K21" s="58" t="s">
        <v>275</v>
      </c>
      <c r="L21" s="58" t="s">
        <v>276</v>
      </c>
      <c r="M21" s="58" t="s">
        <v>277</v>
      </c>
      <c r="N21" s="58" t="s">
        <v>313</v>
      </c>
      <c r="O21" s="58"/>
      <c r="P21" s="58"/>
      <c r="Q21" s="58" t="s">
        <v>314</v>
      </c>
      <c r="R21" s="58" t="s">
        <v>315</v>
      </c>
      <c r="S21" s="58" t="s">
        <v>155</v>
      </c>
      <c r="T21" s="58" t="s">
        <v>316</v>
      </c>
      <c r="U21" s="58" t="s">
        <v>283</v>
      </c>
      <c r="V21" s="58" t="s">
        <v>283</v>
      </c>
      <c r="W21" s="58" t="s">
        <v>284</v>
      </c>
      <c r="X21" s="58" t="s">
        <v>263</v>
      </c>
      <c r="Y21" s="58" t="s">
        <v>317</v>
      </c>
      <c r="Z21" s="59">
        <v>2</v>
      </c>
      <c r="AA21" s="58" t="s">
        <v>286</v>
      </c>
      <c r="AB21" s="58" t="s">
        <v>287</v>
      </c>
      <c r="AC21" s="58" t="s">
        <v>273</v>
      </c>
      <c r="AD21" s="58" t="s">
        <v>289</v>
      </c>
      <c r="AE21" s="58" t="s">
        <v>290</v>
      </c>
      <c r="AF21" s="59">
        <v>1</v>
      </c>
      <c r="AG21" s="59">
        <v>6000000</v>
      </c>
    </row>
    <row r="22" spans="1:33" ht="101.6" customHeight="1" x14ac:dyDescent="0.25">
      <c r="A22" s="58" t="s">
        <v>311</v>
      </c>
      <c r="B22" s="58" t="s">
        <v>312</v>
      </c>
      <c r="C22" s="58" t="s">
        <v>35</v>
      </c>
      <c r="D22" s="58" t="s">
        <v>271</v>
      </c>
      <c r="E22" s="58" t="s">
        <v>37</v>
      </c>
      <c r="F22" s="58" t="s">
        <v>38</v>
      </c>
      <c r="G22" s="58" t="s">
        <v>39</v>
      </c>
      <c r="H22" s="58" t="s">
        <v>272</v>
      </c>
      <c r="I22" s="58" t="s">
        <v>273</v>
      </c>
      <c r="J22" s="58" t="s">
        <v>274</v>
      </c>
      <c r="K22" s="58" t="s">
        <v>275</v>
      </c>
      <c r="L22" s="58" t="s">
        <v>276</v>
      </c>
      <c r="M22" s="58" t="s">
        <v>277</v>
      </c>
      <c r="N22" s="58" t="s">
        <v>313</v>
      </c>
      <c r="O22" s="58"/>
      <c r="P22" s="58"/>
      <c r="Q22" s="58" t="s">
        <v>314</v>
      </c>
      <c r="R22" s="58" t="s">
        <v>315</v>
      </c>
      <c r="S22" s="58" t="s">
        <v>155</v>
      </c>
      <c r="T22" s="58" t="s">
        <v>316</v>
      </c>
      <c r="U22" s="58" t="s">
        <v>283</v>
      </c>
      <c r="V22" s="58" t="s">
        <v>283</v>
      </c>
      <c r="W22" s="58" t="s">
        <v>284</v>
      </c>
      <c r="X22" s="58" t="s">
        <v>263</v>
      </c>
      <c r="Y22" s="58" t="s">
        <v>317</v>
      </c>
      <c r="Z22" s="59">
        <v>3</v>
      </c>
      <c r="AA22" s="58" t="s">
        <v>286</v>
      </c>
      <c r="AB22" s="58" t="s">
        <v>287</v>
      </c>
      <c r="AC22" s="58" t="s">
        <v>273</v>
      </c>
      <c r="AD22" s="58" t="s">
        <v>289</v>
      </c>
      <c r="AE22" s="58" t="s">
        <v>290</v>
      </c>
      <c r="AF22" s="59">
        <v>1</v>
      </c>
      <c r="AG22" s="59">
        <v>6750000</v>
      </c>
    </row>
    <row r="23" spans="1:33" ht="101.6" customHeight="1" x14ac:dyDescent="0.25">
      <c r="A23" s="58" t="s">
        <v>318</v>
      </c>
      <c r="B23" s="58"/>
      <c r="C23" s="58" t="s">
        <v>35</v>
      </c>
      <c r="D23" s="58" t="s">
        <v>319</v>
      </c>
      <c r="E23" s="58" t="s">
        <v>82</v>
      </c>
      <c r="F23" s="58" t="s">
        <v>320</v>
      </c>
      <c r="G23" s="58" t="s">
        <v>39</v>
      </c>
      <c r="H23" s="58" t="s">
        <v>321</v>
      </c>
      <c r="I23" s="58" t="s">
        <v>322</v>
      </c>
      <c r="J23" s="58" t="s">
        <v>323</v>
      </c>
      <c r="K23" s="58" t="s">
        <v>324</v>
      </c>
      <c r="L23" s="58" t="s">
        <v>325</v>
      </c>
      <c r="M23" s="58" t="s">
        <v>326</v>
      </c>
      <c r="N23" s="58" t="s">
        <v>327</v>
      </c>
      <c r="O23" s="58"/>
      <c r="P23" s="58"/>
      <c r="Q23" s="58" t="s">
        <v>328</v>
      </c>
      <c r="R23" s="58" t="s">
        <v>329</v>
      </c>
      <c r="S23" s="58" t="s">
        <v>330</v>
      </c>
      <c r="T23" s="58" t="s">
        <v>331</v>
      </c>
      <c r="U23" s="58" t="s">
        <v>284</v>
      </c>
      <c r="V23" s="58" t="s">
        <v>283</v>
      </c>
      <c r="W23" s="58" t="s">
        <v>332</v>
      </c>
      <c r="X23" s="58" t="s">
        <v>137</v>
      </c>
      <c r="Y23" s="58" t="s">
        <v>333</v>
      </c>
      <c r="Z23" s="59">
        <v>1</v>
      </c>
      <c r="AA23" s="58" t="s">
        <v>334</v>
      </c>
      <c r="AB23" s="58" t="s">
        <v>335</v>
      </c>
      <c r="AC23" s="58"/>
      <c r="AD23" s="58"/>
      <c r="AE23" s="58" t="s">
        <v>290</v>
      </c>
      <c r="AF23" s="59">
        <v>1</v>
      </c>
      <c r="AG23" s="59">
        <v>290898000</v>
      </c>
    </row>
    <row r="24" spans="1:33" ht="101.6" customHeight="1" x14ac:dyDescent="0.25">
      <c r="A24" s="58" t="s">
        <v>318</v>
      </c>
      <c r="B24" s="58"/>
      <c r="C24" s="58" t="s">
        <v>35</v>
      </c>
      <c r="D24" s="58" t="s">
        <v>319</v>
      </c>
      <c r="E24" s="58" t="s">
        <v>82</v>
      </c>
      <c r="F24" s="58" t="s">
        <v>320</v>
      </c>
      <c r="G24" s="58" t="s">
        <v>39</v>
      </c>
      <c r="H24" s="58" t="s">
        <v>321</v>
      </c>
      <c r="I24" s="58" t="s">
        <v>322</v>
      </c>
      <c r="J24" s="58" t="s">
        <v>323</v>
      </c>
      <c r="K24" s="58" t="s">
        <v>324</v>
      </c>
      <c r="L24" s="58" t="s">
        <v>325</v>
      </c>
      <c r="M24" s="58" t="s">
        <v>326</v>
      </c>
      <c r="N24" s="58" t="s">
        <v>327</v>
      </c>
      <c r="O24" s="58"/>
      <c r="P24" s="58"/>
      <c r="Q24" s="58" t="s">
        <v>328</v>
      </c>
      <c r="R24" s="58" t="s">
        <v>329</v>
      </c>
      <c r="S24" s="58" t="s">
        <v>330</v>
      </c>
      <c r="T24" s="58" t="s">
        <v>331</v>
      </c>
      <c r="U24" s="58" t="s">
        <v>284</v>
      </c>
      <c r="V24" s="58" t="s">
        <v>283</v>
      </c>
      <c r="W24" s="58" t="s">
        <v>332</v>
      </c>
      <c r="X24" s="58" t="s">
        <v>137</v>
      </c>
      <c r="Y24" s="58" t="s">
        <v>333</v>
      </c>
      <c r="Z24" s="59">
        <v>2</v>
      </c>
      <c r="AA24" s="58" t="s">
        <v>336</v>
      </c>
      <c r="AB24" s="58" t="s">
        <v>337</v>
      </c>
      <c r="AC24" s="58"/>
      <c r="AD24" s="58"/>
      <c r="AE24" s="58" t="s">
        <v>338</v>
      </c>
      <c r="AF24" s="59">
        <v>1</v>
      </c>
      <c r="AG24" s="59">
        <v>126447000</v>
      </c>
    </row>
    <row r="25" spans="1:33" ht="101.6" customHeight="1" x14ac:dyDescent="0.25">
      <c r="A25" s="58" t="s">
        <v>339</v>
      </c>
      <c r="B25" s="58" t="s">
        <v>340</v>
      </c>
      <c r="C25" s="58" t="s">
        <v>35</v>
      </c>
      <c r="D25" s="58" t="s">
        <v>341</v>
      </c>
      <c r="E25" s="58" t="s">
        <v>37</v>
      </c>
      <c r="F25" s="58" t="s">
        <v>105</v>
      </c>
      <c r="G25" s="58" t="s">
        <v>252</v>
      </c>
      <c r="H25" s="58" t="s">
        <v>342</v>
      </c>
      <c r="I25" s="58" t="s">
        <v>343</v>
      </c>
      <c r="J25" s="58" t="s">
        <v>344</v>
      </c>
      <c r="K25" s="58" t="s">
        <v>345</v>
      </c>
      <c r="L25" s="58" t="s">
        <v>346</v>
      </c>
      <c r="M25" s="58" t="s">
        <v>347</v>
      </c>
      <c r="N25" s="58" t="s">
        <v>348</v>
      </c>
      <c r="O25" s="58"/>
      <c r="P25" s="58"/>
      <c r="Q25" s="58"/>
      <c r="R25" s="58" t="s">
        <v>349</v>
      </c>
      <c r="S25" s="58" t="s">
        <v>350</v>
      </c>
      <c r="T25" s="58" t="s">
        <v>351</v>
      </c>
      <c r="U25" s="58" t="s">
        <v>352</v>
      </c>
      <c r="V25" s="58" t="s">
        <v>352</v>
      </c>
      <c r="W25" s="58" t="s">
        <v>353</v>
      </c>
      <c r="X25" s="58" t="s">
        <v>263</v>
      </c>
      <c r="Y25" s="58" t="s">
        <v>354</v>
      </c>
      <c r="Z25" s="59">
        <v>1</v>
      </c>
      <c r="AA25" s="58" t="s">
        <v>355</v>
      </c>
      <c r="AB25" s="58" t="s">
        <v>356</v>
      </c>
      <c r="AC25" s="58" t="s">
        <v>343</v>
      </c>
      <c r="AD25" s="58" t="s">
        <v>357</v>
      </c>
      <c r="AE25" s="58" t="s">
        <v>358</v>
      </c>
      <c r="AF25" s="59">
        <v>2000</v>
      </c>
      <c r="AG25" s="59">
        <v>3547000</v>
      </c>
    </row>
    <row r="26" spans="1:33" ht="101.6" customHeight="1" x14ac:dyDescent="0.25">
      <c r="A26" s="58" t="s">
        <v>359</v>
      </c>
      <c r="B26" s="58" t="s">
        <v>360</v>
      </c>
      <c r="C26" s="58" t="s">
        <v>35</v>
      </c>
      <c r="D26" s="58" t="s">
        <v>361</v>
      </c>
      <c r="E26" s="58" t="s">
        <v>37</v>
      </c>
      <c r="F26" s="58" t="s">
        <v>320</v>
      </c>
      <c r="G26" s="58" t="s">
        <v>252</v>
      </c>
      <c r="H26" s="58" t="s">
        <v>362</v>
      </c>
      <c r="I26" s="58" t="s">
        <v>363</v>
      </c>
      <c r="J26" s="58" t="s">
        <v>364</v>
      </c>
      <c r="K26" s="58" t="s">
        <v>365</v>
      </c>
      <c r="L26" s="58" t="s">
        <v>366</v>
      </c>
      <c r="M26" s="58" t="s">
        <v>367</v>
      </c>
      <c r="N26" s="58" t="s">
        <v>368</v>
      </c>
      <c r="O26" s="58"/>
      <c r="P26" s="58"/>
      <c r="Q26" s="58"/>
      <c r="R26" s="58" t="s">
        <v>369</v>
      </c>
      <c r="S26" s="58" t="s">
        <v>370</v>
      </c>
      <c r="T26" s="58" t="s">
        <v>371</v>
      </c>
      <c r="U26" s="58" t="s">
        <v>352</v>
      </c>
      <c r="V26" s="58" t="s">
        <v>352</v>
      </c>
      <c r="W26" s="58" t="s">
        <v>353</v>
      </c>
      <c r="X26" s="58" t="s">
        <v>137</v>
      </c>
      <c r="Y26" s="58" t="s">
        <v>372</v>
      </c>
      <c r="Z26" s="59">
        <v>1</v>
      </c>
      <c r="AA26" s="58" t="s">
        <v>373</v>
      </c>
      <c r="AB26" s="58" t="s">
        <v>374</v>
      </c>
      <c r="AC26" s="58"/>
      <c r="AD26" s="58"/>
      <c r="AE26" s="58" t="s">
        <v>358</v>
      </c>
      <c r="AF26" s="59">
        <v>1</v>
      </c>
      <c r="AG26" s="59">
        <v>62.94</v>
      </c>
    </row>
    <row r="27" spans="1:33" ht="101.6" customHeight="1" x14ac:dyDescent="0.25">
      <c r="A27" s="58" t="s">
        <v>375</v>
      </c>
      <c r="B27" s="58" t="s">
        <v>376</v>
      </c>
      <c r="C27" s="58" t="s">
        <v>35</v>
      </c>
      <c r="D27" s="58" t="s">
        <v>377</v>
      </c>
      <c r="E27" s="58" t="s">
        <v>37</v>
      </c>
      <c r="F27" s="58" t="s">
        <v>38</v>
      </c>
      <c r="G27" s="58" t="s">
        <v>39</v>
      </c>
      <c r="H27" s="58" t="s">
        <v>378</v>
      </c>
      <c r="I27" s="58" t="s">
        <v>379</v>
      </c>
      <c r="J27" s="58" t="s">
        <v>380</v>
      </c>
      <c r="K27" s="58" t="s">
        <v>381</v>
      </c>
      <c r="L27" s="58" t="s">
        <v>382</v>
      </c>
      <c r="M27" s="58" t="s">
        <v>383</v>
      </c>
      <c r="N27" s="58" t="s">
        <v>384</v>
      </c>
      <c r="O27" s="58"/>
      <c r="P27" s="58"/>
      <c r="Q27" s="58"/>
      <c r="R27" s="58" t="s">
        <v>385</v>
      </c>
      <c r="S27" s="58" t="s">
        <v>386</v>
      </c>
      <c r="T27" s="58" t="s">
        <v>387</v>
      </c>
      <c r="U27" s="58" t="s">
        <v>388</v>
      </c>
      <c r="V27" s="58" t="s">
        <v>388</v>
      </c>
      <c r="W27" s="58" t="s">
        <v>389</v>
      </c>
      <c r="X27" s="58" t="s">
        <v>263</v>
      </c>
      <c r="Y27" s="58" t="s">
        <v>390</v>
      </c>
      <c r="Z27" s="59">
        <v>1</v>
      </c>
      <c r="AA27" s="58" t="s">
        <v>391</v>
      </c>
      <c r="AB27" s="58" t="s">
        <v>392</v>
      </c>
      <c r="AC27" s="58" t="s">
        <v>379</v>
      </c>
      <c r="AD27" s="58" t="s">
        <v>393</v>
      </c>
      <c r="AE27" s="58" t="s">
        <v>394</v>
      </c>
      <c r="AF27" s="59">
        <v>1</v>
      </c>
      <c r="AG27" s="59">
        <v>3700000</v>
      </c>
    </row>
    <row r="28" spans="1:33" ht="101.6" customHeight="1" x14ac:dyDescent="0.25">
      <c r="A28" s="58" t="s">
        <v>395</v>
      </c>
      <c r="B28" s="58" t="s">
        <v>396</v>
      </c>
      <c r="C28" s="58" t="s">
        <v>35</v>
      </c>
      <c r="D28" s="58" t="s">
        <v>397</v>
      </c>
      <c r="E28" s="58" t="s">
        <v>37</v>
      </c>
      <c r="F28" s="58" t="s">
        <v>320</v>
      </c>
      <c r="G28" s="58" t="s">
        <v>252</v>
      </c>
      <c r="H28" s="58" t="s">
        <v>398</v>
      </c>
      <c r="I28" s="58" t="s">
        <v>399</v>
      </c>
      <c r="J28" s="58" t="s">
        <v>400</v>
      </c>
      <c r="K28" s="58" t="s">
        <v>345</v>
      </c>
      <c r="L28" s="58" t="s">
        <v>401</v>
      </c>
      <c r="M28" s="58" t="s">
        <v>402</v>
      </c>
      <c r="N28" s="58" t="s">
        <v>403</v>
      </c>
      <c r="O28" s="58"/>
      <c r="P28" s="58"/>
      <c r="Q28" s="58" t="s">
        <v>404</v>
      </c>
      <c r="R28" s="58" t="s">
        <v>405</v>
      </c>
      <c r="S28" s="58" t="s">
        <v>406</v>
      </c>
      <c r="T28" s="58" t="s">
        <v>407</v>
      </c>
      <c r="U28" s="58" t="s">
        <v>352</v>
      </c>
      <c r="V28" s="58" t="s">
        <v>352</v>
      </c>
      <c r="W28" s="58" t="s">
        <v>353</v>
      </c>
      <c r="X28" s="58" t="s">
        <v>96</v>
      </c>
      <c r="Y28" s="58" t="s">
        <v>408</v>
      </c>
      <c r="Z28" s="59">
        <v>1</v>
      </c>
      <c r="AA28" s="58" t="s">
        <v>409</v>
      </c>
      <c r="AB28" s="58" t="s">
        <v>410</v>
      </c>
      <c r="AC28" s="58"/>
      <c r="AD28" s="58"/>
      <c r="AE28" s="58" t="s">
        <v>358</v>
      </c>
      <c r="AF28" s="59">
        <v>1</v>
      </c>
      <c r="AG28" s="59">
        <v>1226.05</v>
      </c>
    </row>
    <row r="29" spans="1:33" ht="101.6" customHeight="1" x14ac:dyDescent="0.25">
      <c r="A29" s="58" t="s">
        <v>411</v>
      </c>
      <c r="B29" s="58" t="s">
        <v>412</v>
      </c>
      <c r="C29" s="58" t="s">
        <v>35</v>
      </c>
      <c r="D29" s="58" t="s">
        <v>413</v>
      </c>
      <c r="E29" s="58" t="s">
        <v>37</v>
      </c>
      <c r="F29" s="58" t="s">
        <v>320</v>
      </c>
      <c r="G29" s="58" t="s">
        <v>252</v>
      </c>
      <c r="H29" s="58" t="s">
        <v>398</v>
      </c>
      <c r="I29" s="58" t="s">
        <v>399</v>
      </c>
      <c r="J29" s="58" t="s">
        <v>414</v>
      </c>
      <c r="K29" s="58" t="s">
        <v>345</v>
      </c>
      <c r="L29" s="58" t="s">
        <v>415</v>
      </c>
      <c r="M29" s="58" t="s">
        <v>402</v>
      </c>
      <c r="N29" s="58" t="s">
        <v>416</v>
      </c>
      <c r="O29" s="58"/>
      <c r="P29" s="58"/>
      <c r="Q29" s="58" t="s">
        <v>404</v>
      </c>
      <c r="R29" s="58" t="s">
        <v>417</v>
      </c>
      <c r="S29" s="58" t="s">
        <v>418</v>
      </c>
      <c r="T29" s="58" t="s">
        <v>419</v>
      </c>
      <c r="U29" s="58" t="s">
        <v>352</v>
      </c>
      <c r="V29" s="58" t="s">
        <v>352</v>
      </c>
      <c r="W29" s="58" t="s">
        <v>353</v>
      </c>
      <c r="X29" s="58" t="s">
        <v>263</v>
      </c>
      <c r="Y29" s="58" t="s">
        <v>420</v>
      </c>
      <c r="Z29" s="59">
        <v>1</v>
      </c>
      <c r="AA29" s="58" t="s">
        <v>409</v>
      </c>
      <c r="AB29" s="58" t="s">
        <v>410</v>
      </c>
      <c r="AC29" s="58"/>
      <c r="AD29" s="58"/>
      <c r="AE29" s="58" t="s">
        <v>358</v>
      </c>
      <c r="AF29" s="59">
        <v>1</v>
      </c>
      <c r="AG29" s="59">
        <v>1226.05</v>
      </c>
    </row>
    <row r="30" spans="1:33" ht="101.6" customHeight="1" x14ac:dyDescent="0.25">
      <c r="A30" s="58" t="s">
        <v>421</v>
      </c>
      <c r="B30" s="58" t="s">
        <v>422</v>
      </c>
      <c r="C30" s="58" t="s">
        <v>35</v>
      </c>
      <c r="D30" s="58" t="s">
        <v>423</v>
      </c>
      <c r="E30" s="58" t="s">
        <v>37</v>
      </c>
      <c r="F30" s="58" t="s">
        <v>320</v>
      </c>
      <c r="G30" s="58" t="s">
        <v>252</v>
      </c>
      <c r="H30" s="58" t="s">
        <v>398</v>
      </c>
      <c r="I30" s="58" t="s">
        <v>399</v>
      </c>
      <c r="J30" s="58" t="s">
        <v>414</v>
      </c>
      <c r="K30" s="58" t="s">
        <v>424</v>
      </c>
      <c r="L30" s="58" t="s">
        <v>425</v>
      </c>
      <c r="M30" s="58" t="s">
        <v>426</v>
      </c>
      <c r="N30" s="58" t="s">
        <v>416</v>
      </c>
      <c r="O30" s="58"/>
      <c r="P30" s="58"/>
      <c r="Q30" s="58" t="s">
        <v>427</v>
      </c>
      <c r="R30" s="58" t="s">
        <v>428</v>
      </c>
      <c r="S30" s="58" t="s">
        <v>429</v>
      </c>
      <c r="T30" s="58" t="s">
        <v>430</v>
      </c>
      <c r="U30" s="58" t="s">
        <v>352</v>
      </c>
      <c r="V30" s="58" t="s">
        <v>352</v>
      </c>
      <c r="W30" s="58" t="s">
        <v>353</v>
      </c>
      <c r="X30" s="58" t="s">
        <v>263</v>
      </c>
      <c r="Y30" s="58" t="s">
        <v>431</v>
      </c>
      <c r="Z30" s="59">
        <v>1</v>
      </c>
      <c r="AA30" s="58" t="s">
        <v>409</v>
      </c>
      <c r="AB30" s="58" t="s">
        <v>410</v>
      </c>
      <c r="AC30" s="58"/>
      <c r="AD30" s="58"/>
      <c r="AE30" s="58" t="s">
        <v>358</v>
      </c>
      <c r="AF30" s="59">
        <v>1</v>
      </c>
      <c r="AG30" s="59">
        <v>1226.05</v>
      </c>
    </row>
    <row r="31" spans="1:33" ht="101.6" customHeight="1" x14ac:dyDescent="0.25">
      <c r="A31" s="58" t="s">
        <v>432</v>
      </c>
      <c r="B31" s="58" t="s">
        <v>433</v>
      </c>
      <c r="C31" s="58" t="s">
        <v>35</v>
      </c>
      <c r="D31" s="58" t="s">
        <v>434</v>
      </c>
      <c r="E31" s="58" t="s">
        <v>37</v>
      </c>
      <c r="F31" s="58" t="s">
        <v>320</v>
      </c>
      <c r="G31" s="58" t="s">
        <v>252</v>
      </c>
      <c r="H31" s="58" t="s">
        <v>435</v>
      </c>
      <c r="I31" s="58" t="s">
        <v>436</v>
      </c>
      <c r="J31" s="58" t="s">
        <v>437</v>
      </c>
      <c r="K31" s="58" t="s">
        <v>345</v>
      </c>
      <c r="L31" s="58" t="s">
        <v>438</v>
      </c>
      <c r="M31" s="58" t="s">
        <v>439</v>
      </c>
      <c r="N31" s="58" t="s">
        <v>440</v>
      </c>
      <c r="O31" s="58"/>
      <c r="P31" s="58"/>
      <c r="Q31" s="58" t="s">
        <v>441</v>
      </c>
      <c r="R31" s="58" t="s">
        <v>442</v>
      </c>
      <c r="S31" s="58" t="s">
        <v>443</v>
      </c>
      <c r="T31" s="58" t="s">
        <v>444</v>
      </c>
      <c r="U31" s="58" t="s">
        <v>352</v>
      </c>
      <c r="V31" s="58" t="s">
        <v>352</v>
      </c>
      <c r="W31" s="58" t="s">
        <v>353</v>
      </c>
      <c r="X31" s="58" t="s">
        <v>263</v>
      </c>
      <c r="Y31" s="58" t="s">
        <v>445</v>
      </c>
      <c r="Z31" s="59">
        <v>1</v>
      </c>
      <c r="AA31" s="58" t="s">
        <v>449</v>
      </c>
      <c r="AB31" s="58" t="s">
        <v>456</v>
      </c>
      <c r="AC31" s="58"/>
      <c r="AD31" s="58"/>
      <c r="AE31" s="58" t="s">
        <v>451</v>
      </c>
      <c r="AF31" s="59">
        <v>1</v>
      </c>
      <c r="AG31" s="59">
        <v>66670</v>
      </c>
    </row>
    <row r="32" spans="1:33" ht="101.6" customHeight="1" x14ac:dyDescent="0.25">
      <c r="A32" s="58" t="s">
        <v>432</v>
      </c>
      <c r="B32" s="58" t="s">
        <v>433</v>
      </c>
      <c r="C32" s="58" t="s">
        <v>35</v>
      </c>
      <c r="D32" s="58" t="s">
        <v>434</v>
      </c>
      <c r="E32" s="58" t="s">
        <v>37</v>
      </c>
      <c r="F32" s="58" t="s">
        <v>320</v>
      </c>
      <c r="G32" s="58" t="s">
        <v>252</v>
      </c>
      <c r="H32" s="58" t="s">
        <v>435</v>
      </c>
      <c r="I32" s="58" t="s">
        <v>436</v>
      </c>
      <c r="J32" s="58" t="s">
        <v>437</v>
      </c>
      <c r="K32" s="58" t="s">
        <v>345</v>
      </c>
      <c r="L32" s="58" t="s">
        <v>438</v>
      </c>
      <c r="M32" s="58" t="s">
        <v>439</v>
      </c>
      <c r="N32" s="58" t="s">
        <v>440</v>
      </c>
      <c r="O32" s="58"/>
      <c r="P32" s="58"/>
      <c r="Q32" s="58" t="s">
        <v>441</v>
      </c>
      <c r="R32" s="58" t="s">
        <v>442</v>
      </c>
      <c r="S32" s="58" t="s">
        <v>443</v>
      </c>
      <c r="T32" s="58" t="s">
        <v>444</v>
      </c>
      <c r="U32" s="58" t="s">
        <v>352</v>
      </c>
      <c r="V32" s="58" t="s">
        <v>352</v>
      </c>
      <c r="W32" s="58" t="s">
        <v>353</v>
      </c>
      <c r="X32" s="58" t="s">
        <v>263</v>
      </c>
      <c r="Y32" s="58" t="s">
        <v>445</v>
      </c>
      <c r="Z32" s="59">
        <v>2</v>
      </c>
      <c r="AA32" s="58" t="s">
        <v>449</v>
      </c>
      <c r="AB32" s="58" t="s">
        <v>459</v>
      </c>
      <c r="AC32" s="58"/>
      <c r="AD32" s="58"/>
      <c r="AE32" s="58" t="s">
        <v>451</v>
      </c>
      <c r="AF32" s="59">
        <v>1</v>
      </c>
      <c r="AG32" s="59">
        <v>43130.29</v>
      </c>
    </row>
    <row r="33" spans="1:33" ht="101.6" customHeight="1" x14ac:dyDescent="0.25">
      <c r="A33" s="58" t="s">
        <v>432</v>
      </c>
      <c r="B33" s="58" t="s">
        <v>433</v>
      </c>
      <c r="C33" s="58" t="s">
        <v>35</v>
      </c>
      <c r="D33" s="58" t="s">
        <v>434</v>
      </c>
      <c r="E33" s="58" t="s">
        <v>37</v>
      </c>
      <c r="F33" s="58" t="s">
        <v>320</v>
      </c>
      <c r="G33" s="58" t="s">
        <v>252</v>
      </c>
      <c r="H33" s="58" t="s">
        <v>435</v>
      </c>
      <c r="I33" s="58" t="s">
        <v>436</v>
      </c>
      <c r="J33" s="58" t="s">
        <v>437</v>
      </c>
      <c r="K33" s="58" t="s">
        <v>345</v>
      </c>
      <c r="L33" s="58" t="s">
        <v>438</v>
      </c>
      <c r="M33" s="58" t="s">
        <v>439</v>
      </c>
      <c r="N33" s="58" t="s">
        <v>440</v>
      </c>
      <c r="O33" s="58"/>
      <c r="P33" s="58"/>
      <c r="Q33" s="58" t="s">
        <v>441</v>
      </c>
      <c r="R33" s="58" t="s">
        <v>442</v>
      </c>
      <c r="S33" s="58" t="s">
        <v>443</v>
      </c>
      <c r="T33" s="58" t="s">
        <v>444</v>
      </c>
      <c r="U33" s="58" t="s">
        <v>352</v>
      </c>
      <c r="V33" s="58" t="s">
        <v>352</v>
      </c>
      <c r="W33" s="58" t="s">
        <v>353</v>
      </c>
      <c r="X33" s="58" t="s">
        <v>263</v>
      </c>
      <c r="Y33" s="58" t="s">
        <v>445</v>
      </c>
      <c r="Z33" s="59">
        <v>3</v>
      </c>
      <c r="AA33" s="58" t="s">
        <v>449</v>
      </c>
      <c r="AB33" s="58" t="s">
        <v>450</v>
      </c>
      <c r="AC33" s="58"/>
      <c r="AD33" s="58"/>
      <c r="AE33" s="58" t="s">
        <v>451</v>
      </c>
      <c r="AF33" s="59">
        <v>1</v>
      </c>
      <c r="AG33" s="59">
        <v>214700</v>
      </c>
    </row>
    <row r="34" spans="1:33" ht="101.6" customHeight="1" x14ac:dyDescent="0.25">
      <c r="A34" s="58" t="s">
        <v>432</v>
      </c>
      <c r="B34" s="58" t="s">
        <v>433</v>
      </c>
      <c r="C34" s="58" t="s">
        <v>35</v>
      </c>
      <c r="D34" s="58" t="s">
        <v>434</v>
      </c>
      <c r="E34" s="58" t="s">
        <v>37</v>
      </c>
      <c r="F34" s="58" t="s">
        <v>320</v>
      </c>
      <c r="G34" s="58" t="s">
        <v>252</v>
      </c>
      <c r="H34" s="58" t="s">
        <v>435</v>
      </c>
      <c r="I34" s="58" t="s">
        <v>436</v>
      </c>
      <c r="J34" s="58" t="s">
        <v>437</v>
      </c>
      <c r="K34" s="58" t="s">
        <v>345</v>
      </c>
      <c r="L34" s="58" t="s">
        <v>438</v>
      </c>
      <c r="M34" s="58" t="s">
        <v>439</v>
      </c>
      <c r="N34" s="58" t="s">
        <v>440</v>
      </c>
      <c r="O34" s="58"/>
      <c r="P34" s="58"/>
      <c r="Q34" s="58" t="s">
        <v>441</v>
      </c>
      <c r="R34" s="58" t="s">
        <v>442</v>
      </c>
      <c r="S34" s="58" t="s">
        <v>443</v>
      </c>
      <c r="T34" s="58" t="s">
        <v>444</v>
      </c>
      <c r="U34" s="58" t="s">
        <v>352</v>
      </c>
      <c r="V34" s="58" t="s">
        <v>352</v>
      </c>
      <c r="W34" s="58" t="s">
        <v>353</v>
      </c>
      <c r="X34" s="58" t="s">
        <v>263</v>
      </c>
      <c r="Y34" s="58" t="s">
        <v>445</v>
      </c>
      <c r="Z34" s="59">
        <v>4</v>
      </c>
      <c r="AA34" s="58" t="s">
        <v>469</v>
      </c>
      <c r="AB34" s="58" t="s">
        <v>470</v>
      </c>
      <c r="AC34" s="58"/>
      <c r="AD34" s="58"/>
      <c r="AE34" s="58" t="s">
        <v>451</v>
      </c>
      <c r="AF34" s="59">
        <v>1</v>
      </c>
      <c r="AG34" s="59">
        <v>2790.85</v>
      </c>
    </row>
    <row r="35" spans="1:33" ht="101.6" customHeight="1" x14ac:dyDescent="0.25">
      <c r="A35" s="58" t="s">
        <v>432</v>
      </c>
      <c r="B35" s="58" t="s">
        <v>433</v>
      </c>
      <c r="C35" s="58" t="s">
        <v>35</v>
      </c>
      <c r="D35" s="58" t="s">
        <v>434</v>
      </c>
      <c r="E35" s="58" t="s">
        <v>37</v>
      </c>
      <c r="F35" s="58" t="s">
        <v>320</v>
      </c>
      <c r="G35" s="58" t="s">
        <v>252</v>
      </c>
      <c r="H35" s="58" t="s">
        <v>435</v>
      </c>
      <c r="I35" s="58" t="s">
        <v>436</v>
      </c>
      <c r="J35" s="58" t="s">
        <v>437</v>
      </c>
      <c r="K35" s="58" t="s">
        <v>345</v>
      </c>
      <c r="L35" s="58" t="s">
        <v>438</v>
      </c>
      <c r="M35" s="58" t="s">
        <v>439</v>
      </c>
      <c r="N35" s="58" t="s">
        <v>440</v>
      </c>
      <c r="O35" s="58"/>
      <c r="P35" s="58"/>
      <c r="Q35" s="58" t="s">
        <v>441</v>
      </c>
      <c r="R35" s="58" t="s">
        <v>442</v>
      </c>
      <c r="S35" s="58" t="s">
        <v>443</v>
      </c>
      <c r="T35" s="58" t="s">
        <v>444</v>
      </c>
      <c r="U35" s="58" t="s">
        <v>352</v>
      </c>
      <c r="V35" s="58" t="s">
        <v>352</v>
      </c>
      <c r="W35" s="58" t="s">
        <v>353</v>
      </c>
      <c r="X35" s="58" t="s">
        <v>263</v>
      </c>
      <c r="Y35" s="58" t="s">
        <v>445</v>
      </c>
      <c r="Z35" s="59">
        <v>5</v>
      </c>
      <c r="AA35" s="58" t="s">
        <v>449</v>
      </c>
      <c r="AB35" s="58" t="s">
        <v>468</v>
      </c>
      <c r="AC35" s="58"/>
      <c r="AD35" s="58"/>
      <c r="AE35" s="58" t="s">
        <v>451</v>
      </c>
      <c r="AF35" s="59">
        <v>1</v>
      </c>
      <c r="AG35" s="59">
        <v>46098.62</v>
      </c>
    </row>
    <row r="36" spans="1:33" ht="101.6" customHeight="1" x14ac:dyDescent="0.25">
      <c r="A36" s="58" t="s">
        <v>432</v>
      </c>
      <c r="B36" s="58" t="s">
        <v>433</v>
      </c>
      <c r="C36" s="58" t="s">
        <v>35</v>
      </c>
      <c r="D36" s="58" t="s">
        <v>434</v>
      </c>
      <c r="E36" s="58" t="s">
        <v>37</v>
      </c>
      <c r="F36" s="58" t="s">
        <v>320</v>
      </c>
      <c r="G36" s="58" t="s">
        <v>252</v>
      </c>
      <c r="H36" s="58" t="s">
        <v>435</v>
      </c>
      <c r="I36" s="58" t="s">
        <v>436</v>
      </c>
      <c r="J36" s="58" t="s">
        <v>437</v>
      </c>
      <c r="K36" s="58" t="s">
        <v>345</v>
      </c>
      <c r="L36" s="58" t="s">
        <v>438</v>
      </c>
      <c r="M36" s="58" t="s">
        <v>439</v>
      </c>
      <c r="N36" s="58" t="s">
        <v>440</v>
      </c>
      <c r="O36" s="58"/>
      <c r="P36" s="58"/>
      <c r="Q36" s="58" t="s">
        <v>441</v>
      </c>
      <c r="R36" s="58" t="s">
        <v>442</v>
      </c>
      <c r="S36" s="58" t="s">
        <v>443</v>
      </c>
      <c r="T36" s="58" t="s">
        <v>444</v>
      </c>
      <c r="U36" s="58" t="s">
        <v>352</v>
      </c>
      <c r="V36" s="58" t="s">
        <v>352</v>
      </c>
      <c r="W36" s="58" t="s">
        <v>353</v>
      </c>
      <c r="X36" s="58" t="s">
        <v>263</v>
      </c>
      <c r="Y36" s="58" t="s">
        <v>445</v>
      </c>
      <c r="Z36" s="59">
        <v>6</v>
      </c>
      <c r="AA36" s="58" t="s">
        <v>449</v>
      </c>
      <c r="AB36" s="58" t="s">
        <v>462</v>
      </c>
      <c r="AC36" s="58"/>
      <c r="AD36" s="58"/>
      <c r="AE36" s="58" t="s">
        <v>451</v>
      </c>
      <c r="AF36" s="59">
        <v>1</v>
      </c>
      <c r="AG36" s="59">
        <v>53194.03</v>
      </c>
    </row>
    <row r="37" spans="1:33" ht="101.6" customHeight="1" x14ac:dyDescent="0.25">
      <c r="A37" s="58" t="s">
        <v>432</v>
      </c>
      <c r="B37" s="58" t="s">
        <v>433</v>
      </c>
      <c r="C37" s="58" t="s">
        <v>35</v>
      </c>
      <c r="D37" s="58" t="s">
        <v>434</v>
      </c>
      <c r="E37" s="58" t="s">
        <v>37</v>
      </c>
      <c r="F37" s="58" t="s">
        <v>320</v>
      </c>
      <c r="G37" s="58" t="s">
        <v>252</v>
      </c>
      <c r="H37" s="58" t="s">
        <v>435</v>
      </c>
      <c r="I37" s="58" t="s">
        <v>436</v>
      </c>
      <c r="J37" s="58" t="s">
        <v>437</v>
      </c>
      <c r="K37" s="58" t="s">
        <v>345</v>
      </c>
      <c r="L37" s="58" t="s">
        <v>438</v>
      </c>
      <c r="M37" s="58" t="s">
        <v>439</v>
      </c>
      <c r="N37" s="58" t="s">
        <v>440</v>
      </c>
      <c r="O37" s="58"/>
      <c r="P37" s="58"/>
      <c r="Q37" s="58" t="s">
        <v>441</v>
      </c>
      <c r="R37" s="58" t="s">
        <v>442</v>
      </c>
      <c r="S37" s="58" t="s">
        <v>443</v>
      </c>
      <c r="T37" s="58" t="s">
        <v>444</v>
      </c>
      <c r="U37" s="58" t="s">
        <v>352</v>
      </c>
      <c r="V37" s="58" t="s">
        <v>352</v>
      </c>
      <c r="W37" s="58" t="s">
        <v>353</v>
      </c>
      <c r="X37" s="58" t="s">
        <v>263</v>
      </c>
      <c r="Y37" s="58" t="s">
        <v>445</v>
      </c>
      <c r="Z37" s="59">
        <v>7</v>
      </c>
      <c r="AA37" s="58" t="s">
        <v>463</v>
      </c>
      <c r="AB37" s="58" t="s">
        <v>464</v>
      </c>
      <c r="AC37" s="58"/>
      <c r="AD37" s="58"/>
      <c r="AE37" s="58" t="s">
        <v>448</v>
      </c>
      <c r="AF37" s="59">
        <v>1</v>
      </c>
      <c r="AG37" s="59">
        <v>600</v>
      </c>
    </row>
    <row r="38" spans="1:33" ht="101.6" customHeight="1" x14ac:dyDescent="0.25">
      <c r="A38" s="58" t="s">
        <v>432</v>
      </c>
      <c r="B38" s="58" t="s">
        <v>433</v>
      </c>
      <c r="C38" s="58" t="s">
        <v>35</v>
      </c>
      <c r="D38" s="58" t="s">
        <v>434</v>
      </c>
      <c r="E38" s="58" t="s">
        <v>37</v>
      </c>
      <c r="F38" s="58" t="s">
        <v>320</v>
      </c>
      <c r="G38" s="58" t="s">
        <v>252</v>
      </c>
      <c r="H38" s="58" t="s">
        <v>435</v>
      </c>
      <c r="I38" s="58" t="s">
        <v>436</v>
      </c>
      <c r="J38" s="58" t="s">
        <v>437</v>
      </c>
      <c r="K38" s="58" t="s">
        <v>345</v>
      </c>
      <c r="L38" s="58" t="s">
        <v>438</v>
      </c>
      <c r="M38" s="58" t="s">
        <v>439</v>
      </c>
      <c r="N38" s="58" t="s">
        <v>440</v>
      </c>
      <c r="O38" s="58"/>
      <c r="P38" s="58"/>
      <c r="Q38" s="58" t="s">
        <v>441</v>
      </c>
      <c r="R38" s="58" t="s">
        <v>442</v>
      </c>
      <c r="S38" s="58" t="s">
        <v>443</v>
      </c>
      <c r="T38" s="58" t="s">
        <v>444</v>
      </c>
      <c r="U38" s="58" t="s">
        <v>352</v>
      </c>
      <c r="V38" s="58" t="s">
        <v>352</v>
      </c>
      <c r="W38" s="58" t="s">
        <v>353</v>
      </c>
      <c r="X38" s="58" t="s">
        <v>263</v>
      </c>
      <c r="Y38" s="58" t="s">
        <v>445</v>
      </c>
      <c r="Z38" s="59">
        <v>8</v>
      </c>
      <c r="AA38" s="58" t="s">
        <v>457</v>
      </c>
      <c r="AB38" s="58" t="s">
        <v>458</v>
      </c>
      <c r="AC38" s="58"/>
      <c r="AD38" s="58"/>
      <c r="AE38" s="58" t="s">
        <v>448</v>
      </c>
      <c r="AF38" s="59">
        <v>1</v>
      </c>
      <c r="AG38" s="59">
        <v>2500</v>
      </c>
    </row>
    <row r="39" spans="1:33" ht="101.6" customHeight="1" x14ac:dyDescent="0.25">
      <c r="A39" s="58" t="s">
        <v>432</v>
      </c>
      <c r="B39" s="58" t="s">
        <v>433</v>
      </c>
      <c r="C39" s="58" t="s">
        <v>35</v>
      </c>
      <c r="D39" s="58" t="s">
        <v>434</v>
      </c>
      <c r="E39" s="58" t="s">
        <v>37</v>
      </c>
      <c r="F39" s="58" t="s">
        <v>320</v>
      </c>
      <c r="G39" s="58" t="s">
        <v>252</v>
      </c>
      <c r="H39" s="58" t="s">
        <v>435</v>
      </c>
      <c r="I39" s="58" t="s">
        <v>436</v>
      </c>
      <c r="J39" s="58" t="s">
        <v>437</v>
      </c>
      <c r="K39" s="58" t="s">
        <v>345</v>
      </c>
      <c r="L39" s="58" t="s">
        <v>438</v>
      </c>
      <c r="M39" s="58" t="s">
        <v>439</v>
      </c>
      <c r="N39" s="58" t="s">
        <v>440</v>
      </c>
      <c r="O39" s="58"/>
      <c r="P39" s="58"/>
      <c r="Q39" s="58" t="s">
        <v>441</v>
      </c>
      <c r="R39" s="58" t="s">
        <v>442</v>
      </c>
      <c r="S39" s="58" t="s">
        <v>443</v>
      </c>
      <c r="T39" s="58" t="s">
        <v>444</v>
      </c>
      <c r="U39" s="58" t="s">
        <v>352</v>
      </c>
      <c r="V39" s="58" t="s">
        <v>352</v>
      </c>
      <c r="W39" s="58" t="s">
        <v>353</v>
      </c>
      <c r="X39" s="58" t="s">
        <v>263</v>
      </c>
      <c r="Y39" s="58" t="s">
        <v>445</v>
      </c>
      <c r="Z39" s="59">
        <v>9</v>
      </c>
      <c r="AA39" s="58" t="s">
        <v>454</v>
      </c>
      <c r="AB39" s="58" t="s">
        <v>455</v>
      </c>
      <c r="AC39" s="58"/>
      <c r="AD39" s="58"/>
      <c r="AE39" s="58" t="s">
        <v>448</v>
      </c>
      <c r="AF39" s="59">
        <v>1</v>
      </c>
      <c r="AG39" s="59">
        <v>1000</v>
      </c>
    </row>
    <row r="40" spans="1:33" ht="101.6" customHeight="1" x14ac:dyDescent="0.25">
      <c r="A40" s="58" t="s">
        <v>432</v>
      </c>
      <c r="B40" s="58" t="s">
        <v>433</v>
      </c>
      <c r="C40" s="58" t="s">
        <v>35</v>
      </c>
      <c r="D40" s="58" t="s">
        <v>434</v>
      </c>
      <c r="E40" s="58" t="s">
        <v>37</v>
      </c>
      <c r="F40" s="58" t="s">
        <v>320</v>
      </c>
      <c r="G40" s="58" t="s">
        <v>252</v>
      </c>
      <c r="H40" s="58" t="s">
        <v>435</v>
      </c>
      <c r="I40" s="58" t="s">
        <v>436</v>
      </c>
      <c r="J40" s="58" t="s">
        <v>437</v>
      </c>
      <c r="K40" s="58" t="s">
        <v>345</v>
      </c>
      <c r="L40" s="58" t="s">
        <v>438</v>
      </c>
      <c r="M40" s="58" t="s">
        <v>439</v>
      </c>
      <c r="N40" s="58" t="s">
        <v>440</v>
      </c>
      <c r="O40" s="58"/>
      <c r="P40" s="58"/>
      <c r="Q40" s="58" t="s">
        <v>441</v>
      </c>
      <c r="R40" s="58" t="s">
        <v>442</v>
      </c>
      <c r="S40" s="58" t="s">
        <v>443</v>
      </c>
      <c r="T40" s="58" t="s">
        <v>444</v>
      </c>
      <c r="U40" s="58" t="s">
        <v>352</v>
      </c>
      <c r="V40" s="58" t="s">
        <v>352</v>
      </c>
      <c r="W40" s="58" t="s">
        <v>353</v>
      </c>
      <c r="X40" s="58" t="s">
        <v>263</v>
      </c>
      <c r="Y40" s="58" t="s">
        <v>445</v>
      </c>
      <c r="Z40" s="59">
        <v>10</v>
      </c>
      <c r="AA40" s="58" t="s">
        <v>465</v>
      </c>
      <c r="AB40" s="58" t="s">
        <v>467</v>
      </c>
      <c r="AC40" s="58"/>
      <c r="AD40" s="58"/>
      <c r="AE40" s="58" t="s">
        <v>448</v>
      </c>
      <c r="AF40" s="59">
        <v>1</v>
      </c>
      <c r="AG40" s="59">
        <v>700</v>
      </c>
    </row>
    <row r="41" spans="1:33" ht="101.6" customHeight="1" x14ac:dyDescent="0.25">
      <c r="A41" s="58" t="s">
        <v>432</v>
      </c>
      <c r="B41" s="58" t="s">
        <v>433</v>
      </c>
      <c r="C41" s="58" t="s">
        <v>35</v>
      </c>
      <c r="D41" s="58" t="s">
        <v>434</v>
      </c>
      <c r="E41" s="58" t="s">
        <v>37</v>
      </c>
      <c r="F41" s="58" t="s">
        <v>320</v>
      </c>
      <c r="G41" s="58" t="s">
        <v>252</v>
      </c>
      <c r="H41" s="58" t="s">
        <v>435</v>
      </c>
      <c r="I41" s="58" t="s">
        <v>436</v>
      </c>
      <c r="J41" s="58" t="s">
        <v>437</v>
      </c>
      <c r="K41" s="58" t="s">
        <v>345</v>
      </c>
      <c r="L41" s="58" t="s">
        <v>438</v>
      </c>
      <c r="M41" s="58" t="s">
        <v>439</v>
      </c>
      <c r="N41" s="58" t="s">
        <v>440</v>
      </c>
      <c r="O41" s="58"/>
      <c r="P41" s="58"/>
      <c r="Q41" s="58" t="s">
        <v>441</v>
      </c>
      <c r="R41" s="58" t="s">
        <v>442</v>
      </c>
      <c r="S41" s="58" t="s">
        <v>443</v>
      </c>
      <c r="T41" s="58" t="s">
        <v>444</v>
      </c>
      <c r="U41" s="58" t="s">
        <v>352</v>
      </c>
      <c r="V41" s="58" t="s">
        <v>352</v>
      </c>
      <c r="W41" s="58" t="s">
        <v>353</v>
      </c>
      <c r="X41" s="58" t="s">
        <v>263</v>
      </c>
      <c r="Y41" s="58" t="s">
        <v>445</v>
      </c>
      <c r="Z41" s="59">
        <v>11</v>
      </c>
      <c r="AA41" s="58" t="s">
        <v>465</v>
      </c>
      <c r="AB41" s="58" t="s">
        <v>466</v>
      </c>
      <c r="AC41" s="58"/>
      <c r="AD41" s="58"/>
      <c r="AE41" s="58" t="s">
        <v>448</v>
      </c>
      <c r="AF41" s="59">
        <v>1</v>
      </c>
      <c r="AG41" s="59">
        <v>700</v>
      </c>
    </row>
    <row r="42" spans="1:33" ht="101.6" customHeight="1" x14ac:dyDescent="0.25">
      <c r="A42" s="58" t="s">
        <v>432</v>
      </c>
      <c r="B42" s="58" t="s">
        <v>433</v>
      </c>
      <c r="C42" s="58" t="s">
        <v>35</v>
      </c>
      <c r="D42" s="58" t="s">
        <v>434</v>
      </c>
      <c r="E42" s="58" t="s">
        <v>37</v>
      </c>
      <c r="F42" s="58" t="s">
        <v>320</v>
      </c>
      <c r="G42" s="58" t="s">
        <v>252</v>
      </c>
      <c r="H42" s="58" t="s">
        <v>435</v>
      </c>
      <c r="I42" s="58" t="s">
        <v>436</v>
      </c>
      <c r="J42" s="58" t="s">
        <v>437</v>
      </c>
      <c r="K42" s="58" t="s">
        <v>345</v>
      </c>
      <c r="L42" s="58" t="s">
        <v>438</v>
      </c>
      <c r="M42" s="58" t="s">
        <v>439</v>
      </c>
      <c r="N42" s="58" t="s">
        <v>440</v>
      </c>
      <c r="O42" s="58"/>
      <c r="P42" s="58"/>
      <c r="Q42" s="58" t="s">
        <v>441</v>
      </c>
      <c r="R42" s="58" t="s">
        <v>442</v>
      </c>
      <c r="S42" s="58" t="s">
        <v>443</v>
      </c>
      <c r="T42" s="58" t="s">
        <v>444</v>
      </c>
      <c r="U42" s="58" t="s">
        <v>352</v>
      </c>
      <c r="V42" s="58" t="s">
        <v>352</v>
      </c>
      <c r="W42" s="58" t="s">
        <v>353</v>
      </c>
      <c r="X42" s="58" t="s">
        <v>263</v>
      </c>
      <c r="Y42" s="58" t="s">
        <v>445</v>
      </c>
      <c r="Z42" s="59">
        <v>12</v>
      </c>
      <c r="AA42" s="58" t="s">
        <v>452</v>
      </c>
      <c r="AB42" s="58" t="s">
        <v>453</v>
      </c>
      <c r="AC42" s="58"/>
      <c r="AD42" s="58"/>
      <c r="AE42" s="58" t="s">
        <v>448</v>
      </c>
      <c r="AF42" s="59">
        <v>1</v>
      </c>
      <c r="AG42" s="59">
        <v>2500</v>
      </c>
    </row>
    <row r="43" spans="1:33" ht="101.6" customHeight="1" x14ac:dyDescent="0.25">
      <c r="A43" s="58" t="s">
        <v>432</v>
      </c>
      <c r="B43" s="58" t="s">
        <v>433</v>
      </c>
      <c r="C43" s="58" t="s">
        <v>35</v>
      </c>
      <c r="D43" s="58" t="s">
        <v>434</v>
      </c>
      <c r="E43" s="58" t="s">
        <v>37</v>
      </c>
      <c r="F43" s="58" t="s">
        <v>320</v>
      </c>
      <c r="G43" s="58" t="s">
        <v>252</v>
      </c>
      <c r="H43" s="58" t="s">
        <v>435</v>
      </c>
      <c r="I43" s="58" t="s">
        <v>436</v>
      </c>
      <c r="J43" s="58" t="s">
        <v>437</v>
      </c>
      <c r="K43" s="58" t="s">
        <v>345</v>
      </c>
      <c r="L43" s="58" t="s">
        <v>438</v>
      </c>
      <c r="M43" s="58" t="s">
        <v>439</v>
      </c>
      <c r="N43" s="58" t="s">
        <v>440</v>
      </c>
      <c r="O43" s="58"/>
      <c r="P43" s="58"/>
      <c r="Q43" s="58" t="s">
        <v>441</v>
      </c>
      <c r="R43" s="58" t="s">
        <v>442</v>
      </c>
      <c r="S43" s="58" t="s">
        <v>443</v>
      </c>
      <c r="T43" s="58" t="s">
        <v>444</v>
      </c>
      <c r="U43" s="58" t="s">
        <v>352</v>
      </c>
      <c r="V43" s="58" t="s">
        <v>352</v>
      </c>
      <c r="W43" s="58" t="s">
        <v>353</v>
      </c>
      <c r="X43" s="58" t="s">
        <v>263</v>
      </c>
      <c r="Y43" s="58" t="s">
        <v>445</v>
      </c>
      <c r="Z43" s="59">
        <v>13</v>
      </c>
      <c r="AA43" s="58" t="s">
        <v>446</v>
      </c>
      <c r="AB43" s="58" t="s">
        <v>447</v>
      </c>
      <c r="AC43" s="58"/>
      <c r="AD43" s="58"/>
      <c r="AE43" s="58" t="s">
        <v>448</v>
      </c>
      <c r="AF43" s="59">
        <v>1</v>
      </c>
      <c r="AG43" s="59">
        <v>1000</v>
      </c>
    </row>
    <row r="44" spans="1:33" ht="101.6" customHeight="1" x14ac:dyDescent="0.25">
      <c r="A44" s="58" t="s">
        <v>432</v>
      </c>
      <c r="B44" s="58" t="s">
        <v>433</v>
      </c>
      <c r="C44" s="58" t="s">
        <v>35</v>
      </c>
      <c r="D44" s="58" t="s">
        <v>434</v>
      </c>
      <c r="E44" s="58" t="s">
        <v>37</v>
      </c>
      <c r="F44" s="58" t="s">
        <v>320</v>
      </c>
      <c r="G44" s="58" t="s">
        <v>252</v>
      </c>
      <c r="H44" s="58" t="s">
        <v>435</v>
      </c>
      <c r="I44" s="58" t="s">
        <v>436</v>
      </c>
      <c r="J44" s="58" t="s">
        <v>437</v>
      </c>
      <c r="K44" s="58" t="s">
        <v>345</v>
      </c>
      <c r="L44" s="58" t="s">
        <v>438</v>
      </c>
      <c r="M44" s="58" t="s">
        <v>439</v>
      </c>
      <c r="N44" s="58" t="s">
        <v>440</v>
      </c>
      <c r="O44" s="58"/>
      <c r="P44" s="58"/>
      <c r="Q44" s="58" t="s">
        <v>441</v>
      </c>
      <c r="R44" s="58" t="s">
        <v>442</v>
      </c>
      <c r="S44" s="58" t="s">
        <v>443</v>
      </c>
      <c r="T44" s="58" t="s">
        <v>444</v>
      </c>
      <c r="U44" s="58" t="s">
        <v>352</v>
      </c>
      <c r="V44" s="58" t="s">
        <v>352</v>
      </c>
      <c r="W44" s="58" t="s">
        <v>353</v>
      </c>
      <c r="X44" s="58" t="s">
        <v>263</v>
      </c>
      <c r="Y44" s="58" t="s">
        <v>445</v>
      </c>
      <c r="Z44" s="59">
        <v>14</v>
      </c>
      <c r="AA44" s="58" t="s">
        <v>460</v>
      </c>
      <c r="AB44" s="58" t="s">
        <v>461</v>
      </c>
      <c r="AC44" s="58"/>
      <c r="AD44" s="58"/>
      <c r="AE44" s="58" t="s">
        <v>358</v>
      </c>
      <c r="AF44" s="59">
        <v>1</v>
      </c>
      <c r="AG44" s="59">
        <v>150</v>
      </c>
    </row>
    <row r="45" spans="1:33" ht="101.6" customHeight="1" x14ac:dyDescent="0.25">
      <c r="A45" s="58" t="s">
        <v>471</v>
      </c>
      <c r="B45" s="58" t="s">
        <v>472</v>
      </c>
      <c r="C45" s="58" t="s">
        <v>35</v>
      </c>
      <c r="D45" s="58" t="s">
        <v>473</v>
      </c>
      <c r="E45" s="58" t="s">
        <v>37</v>
      </c>
      <c r="F45" s="58" t="s">
        <v>320</v>
      </c>
      <c r="G45" s="58" t="s">
        <v>39</v>
      </c>
      <c r="H45" s="58" t="s">
        <v>474</v>
      </c>
      <c r="I45" s="58" t="s">
        <v>475</v>
      </c>
      <c r="J45" s="58" t="s">
        <v>476</v>
      </c>
      <c r="K45" s="58" t="s">
        <v>477</v>
      </c>
      <c r="L45" s="58" t="s">
        <v>478</v>
      </c>
      <c r="M45" s="58" t="s">
        <v>479</v>
      </c>
      <c r="N45" s="58" t="s">
        <v>480</v>
      </c>
      <c r="O45" s="58"/>
      <c r="P45" s="58"/>
      <c r="Q45" s="58" t="s">
        <v>481</v>
      </c>
      <c r="R45" s="58" t="s">
        <v>482</v>
      </c>
      <c r="S45" s="58" t="s">
        <v>483</v>
      </c>
      <c r="T45" s="58" t="s">
        <v>484</v>
      </c>
      <c r="U45" s="58" t="s">
        <v>485</v>
      </c>
      <c r="V45" s="58" t="s">
        <v>486</v>
      </c>
      <c r="W45" s="58" t="s">
        <v>487</v>
      </c>
      <c r="X45" s="58" t="s">
        <v>226</v>
      </c>
      <c r="Y45" s="58" t="s">
        <v>488</v>
      </c>
      <c r="Z45" s="59">
        <v>1</v>
      </c>
      <c r="AA45" s="58" t="s">
        <v>489</v>
      </c>
      <c r="AB45" s="58" t="s">
        <v>490</v>
      </c>
      <c r="AC45" s="58"/>
      <c r="AD45" s="58"/>
      <c r="AE45" s="58" t="s">
        <v>57</v>
      </c>
      <c r="AF45" s="59">
        <v>1</v>
      </c>
      <c r="AG45" s="59">
        <v>53572</v>
      </c>
    </row>
    <row r="46" spans="1:33" ht="101.6" customHeight="1" x14ac:dyDescent="0.25">
      <c r="A46" s="58" t="s">
        <v>491</v>
      </c>
      <c r="B46" s="58" t="s">
        <v>492</v>
      </c>
      <c r="C46" s="58" t="s">
        <v>35</v>
      </c>
      <c r="D46" s="58" t="s">
        <v>493</v>
      </c>
      <c r="E46" s="58" t="s">
        <v>37</v>
      </c>
      <c r="F46" s="58" t="s">
        <v>320</v>
      </c>
      <c r="G46" s="58" t="s">
        <v>252</v>
      </c>
      <c r="H46" s="58" t="s">
        <v>494</v>
      </c>
      <c r="I46" s="58" t="s">
        <v>495</v>
      </c>
      <c r="J46" s="58" t="s">
        <v>496</v>
      </c>
      <c r="K46" s="58" t="s">
        <v>345</v>
      </c>
      <c r="L46" s="58" t="s">
        <v>438</v>
      </c>
      <c r="M46" s="58" t="s">
        <v>439</v>
      </c>
      <c r="N46" s="58" t="s">
        <v>440</v>
      </c>
      <c r="O46" s="58"/>
      <c r="P46" s="58"/>
      <c r="Q46" s="58" t="s">
        <v>497</v>
      </c>
      <c r="R46" s="58" t="s">
        <v>498</v>
      </c>
      <c r="S46" s="58" t="s">
        <v>499</v>
      </c>
      <c r="T46" s="58" t="s">
        <v>500</v>
      </c>
      <c r="U46" s="58" t="s">
        <v>352</v>
      </c>
      <c r="V46" s="58" t="s">
        <v>352</v>
      </c>
      <c r="W46" s="58" t="s">
        <v>353</v>
      </c>
      <c r="X46" s="58" t="s">
        <v>52</v>
      </c>
      <c r="Y46" s="58" t="s">
        <v>501</v>
      </c>
      <c r="Z46" s="59">
        <v>1</v>
      </c>
      <c r="AA46" s="58" t="s">
        <v>502</v>
      </c>
      <c r="AB46" s="58" t="s">
        <v>503</v>
      </c>
      <c r="AC46" s="58"/>
      <c r="AD46" s="58"/>
      <c r="AE46" s="58" t="s">
        <v>358</v>
      </c>
      <c r="AF46" s="59">
        <v>1</v>
      </c>
      <c r="AG46" s="59">
        <v>60</v>
      </c>
    </row>
    <row r="47" spans="1:33" ht="101.6" customHeight="1" x14ac:dyDescent="0.25">
      <c r="A47" s="58" t="s">
        <v>491</v>
      </c>
      <c r="B47" s="58" t="s">
        <v>492</v>
      </c>
      <c r="C47" s="58" t="s">
        <v>35</v>
      </c>
      <c r="D47" s="58" t="s">
        <v>493</v>
      </c>
      <c r="E47" s="58" t="s">
        <v>37</v>
      </c>
      <c r="F47" s="58" t="s">
        <v>320</v>
      </c>
      <c r="G47" s="58" t="s">
        <v>252</v>
      </c>
      <c r="H47" s="58" t="s">
        <v>494</v>
      </c>
      <c r="I47" s="58" t="s">
        <v>495</v>
      </c>
      <c r="J47" s="58" t="s">
        <v>496</v>
      </c>
      <c r="K47" s="58" t="s">
        <v>345</v>
      </c>
      <c r="L47" s="58" t="s">
        <v>438</v>
      </c>
      <c r="M47" s="58" t="s">
        <v>439</v>
      </c>
      <c r="N47" s="58" t="s">
        <v>440</v>
      </c>
      <c r="O47" s="58"/>
      <c r="P47" s="58"/>
      <c r="Q47" s="58" t="s">
        <v>497</v>
      </c>
      <c r="R47" s="58" t="s">
        <v>498</v>
      </c>
      <c r="S47" s="58" t="s">
        <v>499</v>
      </c>
      <c r="T47" s="58" t="s">
        <v>500</v>
      </c>
      <c r="U47" s="58" t="s">
        <v>352</v>
      </c>
      <c r="V47" s="58" t="s">
        <v>352</v>
      </c>
      <c r="W47" s="58" t="s">
        <v>353</v>
      </c>
      <c r="X47" s="58" t="s">
        <v>52</v>
      </c>
      <c r="Y47" s="58" t="s">
        <v>501</v>
      </c>
      <c r="Z47" s="59">
        <v>2</v>
      </c>
      <c r="AA47" s="58" t="s">
        <v>504</v>
      </c>
      <c r="AB47" s="58" t="s">
        <v>505</v>
      </c>
      <c r="AC47" s="58"/>
      <c r="AD47" s="58"/>
      <c r="AE47" s="58" t="s">
        <v>358</v>
      </c>
      <c r="AF47" s="59">
        <v>1</v>
      </c>
      <c r="AG47" s="59">
        <v>800</v>
      </c>
    </row>
    <row r="48" spans="1:33" ht="101.6" customHeight="1" x14ac:dyDescent="0.25">
      <c r="A48" s="58" t="s">
        <v>506</v>
      </c>
      <c r="B48" s="58"/>
      <c r="C48" s="58" t="s">
        <v>507</v>
      </c>
      <c r="D48" s="58" t="s">
        <v>508</v>
      </c>
      <c r="E48" s="58" t="s">
        <v>37</v>
      </c>
      <c r="F48" s="58" t="s">
        <v>105</v>
      </c>
      <c r="G48" s="58" t="s">
        <v>252</v>
      </c>
      <c r="H48" s="58" t="s">
        <v>509</v>
      </c>
      <c r="I48" s="58"/>
      <c r="J48" s="58" t="s">
        <v>510</v>
      </c>
      <c r="K48" s="58" t="s">
        <v>511</v>
      </c>
      <c r="L48" s="58" t="s">
        <v>512</v>
      </c>
      <c r="M48" s="58" t="s">
        <v>513</v>
      </c>
      <c r="N48" s="58"/>
      <c r="O48" s="58"/>
      <c r="P48" s="58"/>
      <c r="Q48" s="58" t="s">
        <v>514</v>
      </c>
      <c r="R48" s="58" t="s">
        <v>515</v>
      </c>
      <c r="S48" s="58" t="s">
        <v>516</v>
      </c>
      <c r="T48" s="58"/>
      <c r="U48" s="58" t="s">
        <v>517</v>
      </c>
      <c r="V48" s="58" t="s">
        <v>518</v>
      </c>
      <c r="W48" s="58" t="s">
        <v>518</v>
      </c>
      <c r="X48" s="58"/>
      <c r="Y48" s="58"/>
      <c r="Z48" s="59">
        <v>1</v>
      </c>
      <c r="AA48" s="58"/>
      <c r="AB48" s="58"/>
      <c r="AC48" s="58" t="s">
        <v>519</v>
      </c>
      <c r="AD48" s="58"/>
      <c r="AE48" s="58" t="s">
        <v>519</v>
      </c>
      <c r="AF48" s="59">
        <v>2</v>
      </c>
      <c r="AG48" s="59">
        <v>400000</v>
      </c>
    </row>
    <row r="49" spans="1:33" ht="101.6" customHeight="1" x14ac:dyDescent="0.25">
      <c r="A49" s="58" t="s">
        <v>520</v>
      </c>
      <c r="B49" s="58" t="s">
        <v>521</v>
      </c>
      <c r="C49" s="58" t="s">
        <v>35</v>
      </c>
      <c r="D49" s="58" t="s">
        <v>522</v>
      </c>
      <c r="E49" s="58" t="s">
        <v>37</v>
      </c>
      <c r="F49" s="58" t="s">
        <v>105</v>
      </c>
      <c r="G49" s="58" t="s">
        <v>252</v>
      </c>
      <c r="H49" s="58" t="s">
        <v>509</v>
      </c>
      <c r="I49" s="58" t="s">
        <v>523</v>
      </c>
      <c r="J49" s="58" t="s">
        <v>510</v>
      </c>
      <c r="K49" s="58" t="s">
        <v>511</v>
      </c>
      <c r="L49" s="58" t="s">
        <v>512</v>
      </c>
      <c r="M49" s="58" t="s">
        <v>513</v>
      </c>
      <c r="N49" s="58"/>
      <c r="O49" s="58"/>
      <c r="P49" s="58"/>
      <c r="Q49" s="58" t="s">
        <v>514</v>
      </c>
      <c r="R49" s="58" t="s">
        <v>524</v>
      </c>
      <c r="S49" s="58" t="s">
        <v>516</v>
      </c>
      <c r="T49" s="58" t="s">
        <v>525</v>
      </c>
      <c r="U49" s="58" t="s">
        <v>517</v>
      </c>
      <c r="V49" s="58" t="s">
        <v>518</v>
      </c>
      <c r="W49" s="58" t="s">
        <v>518</v>
      </c>
      <c r="X49" s="58" t="s">
        <v>263</v>
      </c>
      <c r="Y49" s="58" t="s">
        <v>526</v>
      </c>
      <c r="Z49" s="59">
        <v>1</v>
      </c>
      <c r="AA49" s="58" t="s">
        <v>527</v>
      </c>
      <c r="AB49" s="58" t="s">
        <v>528</v>
      </c>
      <c r="AC49" s="58" t="s">
        <v>529</v>
      </c>
      <c r="AD49" s="58" t="s">
        <v>530</v>
      </c>
      <c r="AE49" s="58" t="s">
        <v>519</v>
      </c>
      <c r="AF49" s="59">
        <v>2</v>
      </c>
      <c r="AG49" s="59">
        <v>400000</v>
      </c>
    </row>
    <row r="50" spans="1:33" ht="101.6" customHeight="1" x14ac:dyDescent="0.25">
      <c r="A50" s="58" t="s">
        <v>531</v>
      </c>
      <c r="B50" s="58" t="s">
        <v>532</v>
      </c>
      <c r="C50" s="58" t="s">
        <v>35</v>
      </c>
      <c r="D50" s="58" t="s">
        <v>533</v>
      </c>
      <c r="E50" s="58" t="s">
        <v>82</v>
      </c>
      <c r="F50" s="58" t="s">
        <v>38</v>
      </c>
      <c r="G50" s="58" t="s">
        <v>39</v>
      </c>
      <c r="H50" s="58" t="s">
        <v>534</v>
      </c>
      <c r="I50" s="58" t="s">
        <v>535</v>
      </c>
      <c r="J50" s="58" t="s">
        <v>536</v>
      </c>
      <c r="K50" s="58" t="s">
        <v>537</v>
      </c>
      <c r="L50" s="58" t="s">
        <v>538</v>
      </c>
      <c r="M50" s="58" t="s">
        <v>539</v>
      </c>
      <c r="N50" s="58" t="s">
        <v>540</v>
      </c>
      <c r="O50" s="58"/>
      <c r="P50" s="58"/>
      <c r="Q50" s="58" t="s">
        <v>541</v>
      </c>
      <c r="R50" s="58" t="s">
        <v>542</v>
      </c>
      <c r="S50" s="58" t="s">
        <v>543</v>
      </c>
      <c r="T50" s="58" t="s">
        <v>544</v>
      </c>
      <c r="U50" s="58" t="s">
        <v>545</v>
      </c>
      <c r="V50" s="58" t="s">
        <v>545</v>
      </c>
      <c r="W50" s="58" t="s">
        <v>546</v>
      </c>
      <c r="X50" s="58" t="s">
        <v>547</v>
      </c>
      <c r="Y50" s="58" t="s">
        <v>548</v>
      </c>
      <c r="Z50" s="59">
        <v>1</v>
      </c>
      <c r="AA50" s="58" t="s">
        <v>549</v>
      </c>
      <c r="AB50" s="58" t="s">
        <v>550</v>
      </c>
      <c r="AC50" s="58" t="s">
        <v>535</v>
      </c>
      <c r="AD50" s="58" t="s">
        <v>551</v>
      </c>
      <c r="AE50" s="58" t="s">
        <v>552</v>
      </c>
      <c r="AF50" s="59">
        <v>1</v>
      </c>
      <c r="AG50" s="59">
        <v>28000000</v>
      </c>
    </row>
    <row r="51" spans="1:33" ht="101.6" customHeight="1" x14ac:dyDescent="0.25">
      <c r="A51" s="58" t="s">
        <v>553</v>
      </c>
      <c r="B51" s="58"/>
      <c r="C51" s="58" t="s">
        <v>554</v>
      </c>
      <c r="D51" s="58" t="s">
        <v>555</v>
      </c>
      <c r="E51" s="58" t="s">
        <v>37</v>
      </c>
      <c r="F51" s="58" t="s">
        <v>38</v>
      </c>
      <c r="G51" s="58" t="s">
        <v>39</v>
      </c>
      <c r="H51" s="58" t="s">
        <v>556</v>
      </c>
      <c r="I51" s="58" t="s">
        <v>557</v>
      </c>
      <c r="J51" s="58" t="s">
        <v>558</v>
      </c>
      <c r="K51" s="58" t="s">
        <v>559</v>
      </c>
      <c r="L51" s="58" t="s">
        <v>560</v>
      </c>
      <c r="M51" s="58" t="s">
        <v>561</v>
      </c>
      <c r="N51" s="58" t="s">
        <v>562</v>
      </c>
      <c r="O51" s="58"/>
      <c r="P51" s="58"/>
      <c r="Q51" s="58"/>
      <c r="R51" s="58" t="s">
        <v>563</v>
      </c>
      <c r="S51" s="58" t="s">
        <v>564</v>
      </c>
      <c r="T51" s="58"/>
      <c r="U51" s="58" t="s">
        <v>565</v>
      </c>
      <c r="V51" s="58" t="s">
        <v>565</v>
      </c>
      <c r="W51" s="58" t="s">
        <v>566</v>
      </c>
      <c r="X51" s="58"/>
      <c r="Y51" s="58"/>
      <c r="Z51" s="59">
        <v>1</v>
      </c>
      <c r="AA51" s="58" t="s">
        <v>567</v>
      </c>
      <c r="AB51" s="58" t="s">
        <v>568</v>
      </c>
      <c r="AC51" s="58" t="s">
        <v>557</v>
      </c>
      <c r="AD51" s="58" t="s">
        <v>569</v>
      </c>
      <c r="AE51" s="58" t="s">
        <v>570</v>
      </c>
      <c r="AF51" s="59">
        <v>1</v>
      </c>
      <c r="AG51" s="59">
        <v>1300000</v>
      </c>
    </row>
    <row r="52" spans="1:33" ht="101.6" customHeight="1" x14ac:dyDescent="0.25">
      <c r="A52" s="58" t="s">
        <v>571</v>
      </c>
      <c r="B52" s="58" t="s">
        <v>572</v>
      </c>
      <c r="C52" s="58" t="s">
        <v>35</v>
      </c>
      <c r="D52" s="58" t="s">
        <v>573</v>
      </c>
      <c r="E52" s="58" t="s">
        <v>82</v>
      </c>
      <c r="F52" s="58" t="s">
        <v>320</v>
      </c>
      <c r="G52" s="58" t="s">
        <v>39</v>
      </c>
      <c r="H52" s="58" t="s">
        <v>574</v>
      </c>
      <c r="I52" s="58"/>
      <c r="J52" s="58" t="s">
        <v>575</v>
      </c>
      <c r="K52" s="58" t="s">
        <v>576</v>
      </c>
      <c r="L52" s="58" t="s">
        <v>577</v>
      </c>
      <c r="M52" s="58" t="s">
        <v>578</v>
      </c>
      <c r="N52" s="58" t="s">
        <v>579</v>
      </c>
      <c r="O52" s="58"/>
      <c r="P52" s="58"/>
      <c r="Q52" s="58" t="s">
        <v>580</v>
      </c>
      <c r="R52" s="58" t="s">
        <v>581</v>
      </c>
      <c r="S52" s="58" t="s">
        <v>582</v>
      </c>
      <c r="T52" s="58" t="s">
        <v>583</v>
      </c>
      <c r="U52" s="58" t="s">
        <v>584</v>
      </c>
      <c r="V52" s="58" t="s">
        <v>584</v>
      </c>
      <c r="W52" s="58" t="s">
        <v>584</v>
      </c>
      <c r="X52" s="58" t="s">
        <v>547</v>
      </c>
      <c r="Y52" s="58" t="s">
        <v>585</v>
      </c>
      <c r="Z52" s="59">
        <v>1</v>
      </c>
      <c r="AA52" s="58" t="s">
        <v>588</v>
      </c>
      <c r="AB52" s="58" t="s">
        <v>589</v>
      </c>
      <c r="AC52" s="58"/>
      <c r="AD52" s="58"/>
      <c r="AE52" s="58" t="s">
        <v>552</v>
      </c>
      <c r="AF52" s="59">
        <v>1</v>
      </c>
      <c r="AG52" s="59">
        <v>5650000</v>
      </c>
    </row>
    <row r="53" spans="1:33" ht="101.6" customHeight="1" x14ac:dyDescent="0.25">
      <c r="A53" s="58" t="s">
        <v>571</v>
      </c>
      <c r="B53" s="58" t="s">
        <v>572</v>
      </c>
      <c r="C53" s="58" t="s">
        <v>35</v>
      </c>
      <c r="D53" s="58" t="s">
        <v>573</v>
      </c>
      <c r="E53" s="58" t="s">
        <v>82</v>
      </c>
      <c r="F53" s="58" t="s">
        <v>320</v>
      </c>
      <c r="G53" s="58" t="s">
        <v>39</v>
      </c>
      <c r="H53" s="58" t="s">
        <v>574</v>
      </c>
      <c r="I53" s="58"/>
      <c r="J53" s="58" t="s">
        <v>575</v>
      </c>
      <c r="K53" s="58" t="s">
        <v>576</v>
      </c>
      <c r="L53" s="58" t="s">
        <v>577</v>
      </c>
      <c r="M53" s="58" t="s">
        <v>578</v>
      </c>
      <c r="N53" s="58" t="s">
        <v>579</v>
      </c>
      <c r="O53" s="58"/>
      <c r="P53" s="58"/>
      <c r="Q53" s="58" t="s">
        <v>580</v>
      </c>
      <c r="R53" s="58" t="s">
        <v>581</v>
      </c>
      <c r="S53" s="58" t="s">
        <v>582</v>
      </c>
      <c r="T53" s="58" t="s">
        <v>583</v>
      </c>
      <c r="U53" s="58" t="s">
        <v>584</v>
      </c>
      <c r="V53" s="58" t="s">
        <v>584</v>
      </c>
      <c r="W53" s="58" t="s">
        <v>584</v>
      </c>
      <c r="X53" s="58" t="s">
        <v>547</v>
      </c>
      <c r="Y53" s="58" t="s">
        <v>585</v>
      </c>
      <c r="Z53" s="59">
        <v>2</v>
      </c>
      <c r="AA53" s="58" t="s">
        <v>586</v>
      </c>
      <c r="AB53" s="58" t="s">
        <v>587</v>
      </c>
      <c r="AC53" s="58"/>
      <c r="AD53" s="58"/>
      <c r="AE53" s="58" t="s">
        <v>552</v>
      </c>
      <c r="AF53" s="59">
        <v>1</v>
      </c>
      <c r="AG53" s="59">
        <v>565000</v>
      </c>
    </row>
    <row r="54" spans="1:33" ht="101.6" customHeight="1" x14ac:dyDescent="0.25">
      <c r="A54" s="58" t="s">
        <v>571</v>
      </c>
      <c r="B54" s="58" t="s">
        <v>572</v>
      </c>
      <c r="C54" s="58" t="s">
        <v>35</v>
      </c>
      <c r="D54" s="58" t="s">
        <v>573</v>
      </c>
      <c r="E54" s="58" t="s">
        <v>82</v>
      </c>
      <c r="F54" s="58" t="s">
        <v>320</v>
      </c>
      <c r="G54" s="58" t="s">
        <v>39</v>
      </c>
      <c r="H54" s="58" t="s">
        <v>574</v>
      </c>
      <c r="I54" s="58"/>
      <c r="J54" s="58" t="s">
        <v>575</v>
      </c>
      <c r="K54" s="58" t="s">
        <v>576</v>
      </c>
      <c r="L54" s="58" t="s">
        <v>577</v>
      </c>
      <c r="M54" s="58" t="s">
        <v>578</v>
      </c>
      <c r="N54" s="58" t="s">
        <v>579</v>
      </c>
      <c r="O54" s="58"/>
      <c r="P54" s="58"/>
      <c r="Q54" s="58" t="s">
        <v>580</v>
      </c>
      <c r="R54" s="58" t="s">
        <v>581</v>
      </c>
      <c r="S54" s="58" t="s">
        <v>582</v>
      </c>
      <c r="T54" s="58" t="s">
        <v>583</v>
      </c>
      <c r="U54" s="58" t="s">
        <v>584</v>
      </c>
      <c r="V54" s="58" t="s">
        <v>584</v>
      </c>
      <c r="W54" s="58" t="s">
        <v>584</v>
      </c>
      <c r="X54" s="58" t="s">
        <v>547</v>
      </c>
      <c r="Y54" s="58" t="s">
        <v>585</v>
      </c>
      <c r="Z54" s="59">
        <v>3</v>
      </c>
      <c r="AA54" s="58" t="s">
        <v>590</v>
      </c>
      <c r="AB54" s="58" t="s">
        <v>591</v>
      </c>
      <c r="AC54" s="58"/>
      <c r="AD54" s="58"/>
      <c r="AE54" s="58" t="s">
        <v>552</v>
      </c>
      <c r="AF54" s="59">
        <v>1</v>
      </c>
      <c r="AG54" s="59">
        <v>6186000</v>
      </c>
    </row>
    <row r="55" spans="1:33" ht="101.6" customHeight="1" x14ac:dyDescent="0.25">
      <c r="A55" s="58" t="s">
        <v>571</v>
      </c>
      <c r="B55" s="58" t="s">
        <v>572</v>
      </c>
      <c r="C55" s="58" t="s">
        <v>35</v>
      </c>
      <c r="D55" s="58" t="s">
        <v>573</v>
      </c>
      <c r="E55" s="58" t="s">
        <v>82</v>
      </c>
      <c r="F55" s="58" t="s">
        <v>320</v>
      </c>
      <c r="G55" s="58" t="s">
        <v>39</v>
      </c>
      <c r="H55" s="58" t="s">
        <v>574</v>
      </c>
      <c r="I55" s="58"/>
      <c r="J55" s="58" t="s">
        <v>575</v>
      </c>
      <c r="K55" s="58" t="s">
        <v>576</v>
      </c>
      <c r="L55" s="58" t="s">
        <v>577</v>
      </c>
      <c r="M55" s="58" t="s">
        <v>578</v>
      </c>
      <c r="N55" s="58" t="s">
        <v>579</v>
      </c>
      <c r="O55" s="58"/>
      <c r="P55" s="58"/>
      <c r="Q55" s="58" t="s">
        <v>580</v>
      </c>
      <c r="R55" s="58" t="s">
        <v>581</v>
      </c>
      <c r="S55" s="58" t="s">
        <v>582</v>
      </c>
      <c r="T55" s="58" t="s">
        <v>583</v>
      </c>
      <c r="U55" s="58" t="s">
        <v>584</v>
      </c>
      <c r="V55" s="58" t="s">
        <v>584</v>
      </c>
      <c r="W55" s="58" t="s">
        <v>584</v>
      </c>
      <c r="X55" s="58" t="s">
        <v>547</v>
      </c>
      <c r="Y55" s="58" t="s">
        <v>585</v>
      </c>
      <c r="Z55" s="59">
        <v>4</v>
      </c>
      <c r="AA55" s="58" t="s">
        <v>590</v>
      </c>
      <c r="AB55" s="58" t="s">
        <v>592</v>
      </c>
      <c r="AC55" s="58"/>
      <c r="AD55" s="58"/>
      <c r="AE55" s="58" t="s">
        <v>552</v>
      </c>
      <c r="AF55" s="59">
        <v>1</v>
      </c>
      <c r="AG55" s="59">
        <v>2599000</v>
      </c>
    </row>
    <row r="56" spans="1:33" ht="101.6" customHeight="1" x14ac:dyDescent="0.25">
      <c r="A56" s="58" t="s">
        <v>593</v>
      </c>
      <c r="B56" s="58" t="s">
        <v>594</v>
      </c>
      <c r="C56" s="58" t="s">
        <v>35</v>
      </c>
      <c r="D56" s="58" t="s">
        <v>595</v>
      </c>
      <c r="E56" s="58" t="s">
        <v>82</v>
      </c>
      <c r="F56" s="58" t="s">
        <v>38</v>
      </c>
      <c r="G56" s="58" t="s">
        <v>39</v>
      </c>
      <c r="H56" s="58" t="s">
        <v>596</v>
      </c>
      <c r="I56" s="58"/>
      <c r="J56" s="58" t="s">
        <v>597</v>
      </c>
      <c r="K56" s="58" t="s">
        <v>598</v>
      </c>
      <c r="L56" s="58" t="s">
        <v>599</v>
      </c>
      <c r="M56" s="58" t="s">
        <v>600</v>
      </c>
      <c r="N56" s="58" t="s">
        <v>601</v>
      </c>
      <c r="O56" s="58"/>
      <c r="P56" s="58"/>
      <c r="Q56" s="58"/>
      <c r="R56" s="58" t="s">
        <v>602</v>
      </c>
      <c r="S56" s="58" t="s">
        <v>603</v>
      </c>
      <c r="T56" s="58" t="s">
        <v>604</v>
      </c>
      <c r="U56" s="58" t="s">
        <v>584</v>
      </c>
      <c r="V56" s="58" t="s">
        <v>584</v>
      </c>
      <c r="W56" s="58" t="s">
        <v>584</v>
      </c>
      <c r="X56" s="58" t="s">
        <v>547</v>
      </c>
      <c r="Y56" s="58" t="s">
        <v>605</v>
      </c>
      <c r="Z56" s="59">
        <v>1</v>
      </c>
      <c r="AA56" s="58" t="s">
        <v>606</v>
      </c>
      <c r="AB56" s="58" t="s">
        <v>607</v>
      </c>
      <c r="AC56" s="58" t="s">
        <v>608</v>
      </c>
      <c r="AD56" s="58" t="s">
        <v>609</v>
      </c>
      <c r="AE56" s="58" t="s">
        <v>610</v>
      </c>
      <c r="AF56" s="59">
        <v>1</v>
      </c>
      <c r="AG56" s="59">
        <v>50000000</v>
      </c>
    </row>
    <row r="57" spans="1:33" ht="101.6" customHeight="1" x14ac:dyDescent="0.25">
      <c r="A57" s="58" t="s">
        <v>611</v>
      </c>
      <c r="B57" s="58" t="s">
        <v>612</v>
      </c>
      <c r="C57" s="58" t="s">
        <v>35</v>
      </c>
      <c r="D57" s="58" t="s">
        <v>613</v>
      </c>
      <c r="E57" s="58" t="s">
        <v>82</v>
      </c>
      <c r="F57" s="58" t="s">
        <v>320</v>
      </c>
      <c r="G57" s="58" t="s">
        <v>252</v>
      </c>
      <c r="H57" s="58" t="s">
        <v>614</v>
      </c>
      <c r="I57" s="58" t="s">
        <v>615</v>
      </c>
      <c r="J57" s="58" t="s">
        <v>616</v>
      </c>
      <c r="K57" s="58" t="s">
        <v>617</v>
      </c>
      <c r="L57" s="58" t="s">
        <v>618</v>
      </c>
      <c r="M57" s="58" t="s">
        <v>619</v>
      </c>
      <c r="N57" s="58" t="s">
        <v>620</v>
      </c>
      <c r="O57" s="58"/>
      <c r="P57" s="58"/>
      <c r="Q57" s="58"/>
      <c r="R57" s="58" t="s">
        <v>621</v>
      </c>
      <c r="S57" s="58" t="s">
        <v>622</v>
      </c>
      <c r="T57" s="58" t="s">
        <v>623</v>
      </c>
      <c r="U57" s="58" t="s">
        <v>95</v>
      </c>
      <c r="V57" s="58" t="s">
        <v>95</v>
      </c>
      <c r="W57" s="58" t="s">
        <v>95</v>
      </c>
      <c r="X57" s="58" t="s">
        <v>137</v>
      </c>
      <c r="Y57" s="58" t="s">
        <v>624</v>
      </c>
      <c r="Z57" s="59">
        <v>1</v>
      </c>
      <c r="AA57" s="58" t="s">
        <v>632</v>
      </c>
      <c r="AB57" s="58" t="s">
        <v>633</v>
      </c>
      <c r="AC57" s="58"/>
      <c r="AD57" s="58"/>
      <c r="AE57" s="58" t="s">
        <v>627</v>
      </c>
      <c r="AF57" s="59">
        <v>1</v>
      </c>
      <c r="AG57" s="59">
        <v>1</v>
      </c>
    </row>
    <row r="58" spans="1:33" ht="101.6" customHeight="1" x14ac:dyDescent="0.25">
      <c r="A58" s="58" t="s">
        <v>611</v>
      </c>
      <c r="B58" s="58" t="s">
        <v>612</v>
      </c>
      <c r="C58" s="58" t="s">
        <v>35</v>
      </c>
      <c r="D58" s="58" t="s">
        <v>613</v>
      </c>
      <c r="E58" s="58" t="s">
        <v>82</v>
      </c>
      <c r="F58" s="58" t="s">
        <v>320</v>
      </c>
      <c r="G58" s="58" t="s">
        <v>252</v>
      </c>
      <c r="H58" s="58" t="s">
        <v>614</v>
      </c>
      <c r="I58" s="58" t="s">
        <v>615</v>
      </c>
      <c r="J58" s="58" t="s">
        <v>616</v>
      </c>
      <c r="K58" s="58" t="s">
        <v>617</v>
      </c>
      <c r="L58" s="58" t="s">
        <v>618</v>
      </c>
      <c r="M58" s="58" t="s">
        <v>619</v>
      </c>
      <c r="N58" s="58" t="s">
        <v>620</v>
      </c>
      <c r="O58" s="58"/>
      <c r="P58" s="58"/>
      <c r="Q58" s="58"/>
      <c r="R58" s="58" t="s">
        <v>621</v>
      </c>
      <c r="S58" s="58" t="s">
        <v>622</v>
      </c>
      <c r="T58" s="58" t="s">
        <v>623</v>
      </c>
      <c r="U58" s="58" t="s">
        <v>95</v>
      </c>
      <c r="V58" s="58" t="s">
        <v>95</v>
      </c>
      <c r="W58" s="58" t="s">
        <v>95</v>
      </c>
      <c r="X58" s="58" t="s">
        <v>137</v>
      </c>
      <c r="Y58" s="58" t="s">
        <v>624</v>
      </c>
      <c r="Z58" s="59">
        <v>2</v>
      </c>
      <c r="AA58" s="58" t="s">
        <v>630</v>
      </c>
      <c r="AB58" s="58" t="s">
        <v>631</v>
      </c>
      <c r="AC58" s="58"/>
      <c r="AD58" s="58"/>
      <c r="AE58" s="58" t="s">
        <v>627</v>
      </c>
      <c r="AF58" s="59">
        <v>1</v>
      </c>
      <c r="AG58" s="59">
        <v>1</v>
      </c>
    </row>
    <row r="59" spans="1:33" ht="101.6" customHeight="1" x14ac:dyDescent="0.25">
      <c r="A59" s="58" t="s">
        <v>611</v>
      </c>
      <c r="B59" s="58" t="s">
        <v>612</v>
      </c>
      <c r="C59" s="58" t="s">
        <v>35</v>
      </c>
      <c r="D59" s="58" t="s">
        <v>613</v>
      </c>
      <c r="E59" s="58" t="s">
        <v>82</v>
      </c>
      <c r="F59" s="58" t="s">
        <v>320</v>
      </c>
      <c r="G59" s="58" t="s">
        <v>252</v>
      </c>
      <c r="H59" s="58" t="s">
        <v>614</v>
      </c>
      <c r="I59" s="58" t="s">
        <v>615</v>
      </c>
      <c r="J59" s="58" t="s">
        <v>616</v>
      </c>
      <c r="K59" s="58" t="s">
        <v>617</v>
      </c>
      <c r="L59" s="58" t="s">
        <v>618</v>
      </c>
      <c r="M59" s="58" t="s">
        <v>619</v>
      </c>
      <c r="N59" s="58" t="s">
        <v>620</v>
      </c>
      <c r="O59" s="58"/>
      <c r="P59" s="58"/>
      <c r="Q59" s="58"/>
      <c r="R59" s="58" t="s">
        <v>621</v>
      </c>
      <c r="S59" s="58" t="s">
        <v>622</v>
      </c>
      <c r="T59" s="58" t="s">
        <v>623</v>
      </c>
      <c r="U59" s="58" t="s">
        <v>95</v>
      </c>
      <c r="V59" s="58" t="s">
        <v>95</v>
      </c>
      <c r="W59" s="58" t="s">
        <v>95</v>
      </c>
      <c r="X59" s="58" t="s">
        <v>137</v>
      </c>
      <c r="Y59" s="58" t="s">
        <v>624</v>
      </c>
      <c r="Z59" s="59">
        <v>3</v>
      </c>
      <c r="AA59" s="58" t="s">
        <v>625</v>
      </c>
      <c r="AB59" s="58" t="s">
        <v>626</v>
      </c>
      <c r="AC59" s="58"/>
      <c r="AD59" s="58"/>
      <c r="AE59" s="58" t="s">
        <v>627</v>
      </c>
      <c r="AF59" s="59">
        <v>1</v>
      </c>
      <c r="AG59" s="59">
        <v>1</v>
      </c>
    </row>
    <row r="60" spans="1:33" ht="101.6" customHeight="1" x14ac:dyDescent="0.25">
      <c r="A60" s="58" t="s">
        <v>611</v>
      </c>
      <c r="B60" s="58" t="s">
        <v>612</v>
      </c>
      <c r="C60" s="58" t="s">
        <v>35</v>
      </c>
      <c r="D60" s="58" t="s">
        <v>613</v>
      </c>
      <c r="E60" s="58" t="s">
        <v>82</v>
      </c>
      <c r="F60" s="58" t="s">
        <v>320</v>
      </c>
      <c r="G60" s="58" t="s">
        <v>252</v>
      </c>
      <c r="H60" s="58" t="s">
        <v>614</v>
      </c>
      <c r="I60" s="58" t="s">
        <v>615</v>
      </c>
      <c r="J60" s="58" t="s">
        <v>616</v>
      </c>
      <c r="K60" s="58" t="s">
        <v>617</v>
      </c>
      <c r="L60" s="58" t="s">
        <v>618</v>
      </c>
      <c r="M60" s="58" t="s">
        <v>619</v>
      </c>
      <c r="N60" s="58" t="s">
        <v>620</v>
      </c>
      <c r="O60" s="58"/>
      <c r="P60" s="58"/>
      <c r="Q60" s="58"/>
      <c r="R60" s="58" t="s">
        <v>621</v>
      </c>
      <c r="S60" s="58" t="s">
        <v>622</v>
      </c>
      <c r="T60" s="58" t="s">
        <v>623</v>
      </c>
      <c r="U60" s="58" t="s">
        <v>95</v>
      </c>
      <c r="V60" s="58" t="s">
        <v>95</v>
      </c>
      <c r="W60" s="58" t="s">
        <v>95</v>
      </c>
      <c r="X60" s="58" t="s">
        <v>137</v>
      </c>
      <c r="Y60" s="58" t="s">
        <v>624</v>
      </c>
      <c r="Z60" s="59">
        <v>4</v>
      </c>
      <c r="AA60" s="58" t="s">
        <v>628</v>
      </c>
      <c r="AB60" s="58" t="s">
        <v>629</v>
      </c>
      <c r="AC60" s="58"/>
      <c r="AD60" s="58"/>
      <c r="AE60" s="58" t="s">
        <v>627</v>
      </c>
      <c r="AF60" s="59">
        <v>1</v>
      </c>
      <c r="AG60" s="59">
        <v>1</v>
      </c>
    </row>
    <row r="61" spans="1:33" ht="101.6" customHeight="1" x14ac:dyDescent="0.25">
      <c r="A61" s="58" t="s">
        <v>634</v>
      </c>
      <c r="B61" s="58" t="s">
        <v>635</v>
      </c>
      <c r="C61" s="58" t="s">
        <v>35</v>
      </c>
      <c r="D61" s="58" t="s">
        <v>636</v>
      </c>
      <c r="E61" s="58" t="s">
        <v>82</v>
      </c>
      <c r="F61" s="58" t="s">
        <v>38</v>
      </c>
      <c r="G61" s="58" t="s">
        <v>39</v>
      </c>
      <c r="H61" s="58" t="s">
        <v>637</v>
      </c>
      <c r="I61" s="58" t="s">
        <v>638</v>
      </c>
      <c r="J61" s="58" t="s">
        <v>639</v>
      </c>
      <c r="K61" s="58" t="s">
        <v>640</v>
      </c>
      <c r="L61" s="58" t="s">
        <v>641</v>
      </c>
      <c r="M61" s="58" t="s">
        <v>642</v>
      </c>
      <c r="N61" s="58" t="s">
        <v>643</v>
      </c>
      <c r="O61" s="58"/>
      <c r="P61" s="58"/>
      <c r="Q61" s="58" t="s">
        <v>644</v>
      </c>
      <c r="R61" s="58" t="s">
        <v>645</v>
      </c>
      <c r="S61" s="58" t="s">
        <v>646</v>
      </c>
      <c r="T61" s="58" t="s">
        <v>647</v>
      </c>
      <c r="U61" s="58" t="s">
        <v>648</v>
      </c>
      <c r="V61" s="58" t="s">
        <v>648</v>
      </c>
      <c r="W61" s="58" t="s">
        <v>648</v>
      </c>
      <c r="X61" s="58" t="s">
        <v>547</v>
      </c>
      <c r="Y61" s="58" t="s">
        <v>649</v>
      </c>
      <c r="Z61" s="59">
        <v>1</v>
      </c>
      <c r="AA61" s="58" t="s">
        <v>650</v>
      </c>
      <c r="AB61" s="58" t="s">
        <v>651</v>
      </c>
      <c r="AC61" s="58" t="s">
        <v>652</v>
      </c>
      <c r="AD61" s="58" t="s">
        <v>653</v>
      </c>
      <c r="AE61" s="58" t="s">
        <v>338</v>
      </c>
      <c r="AF61" s="59">
        <v>1</v>
      </c>
      <c r="AG61" s="59">
        <v>66000000</v>
      </c>
    </row>
    <row r="62" spans="1:33" ht="101.6" customHeight="1" x14ac:dyDescent="0.25">
      <c r="A62" s="58" t="s">
        <v>654</v>
      </c>
      <c r="B62" s="58" t="s">
        <v>655</v>
      </c>
      <c r="C62" s="58" t="s">
        <v>35</v>
      </c>
      <c r="D62" s="58" t="s">
        <v>656</v>
      </c>
      <c r="E62" s="58" t="s">
        <v>37</v>
      </c>
      <c r="F62" s="58" t="s">
        <v>105</v>
      </c>
      <c r="G62" s="58" t="s">
        <v>252</v>
      </c>
      <c r="H62" s="58" t="s">
        <v>657</v>
      </c>
      <c r="I62" s="58" t="s">
        <v>658</v>
      </c>
      <c r="J62" s="58" t="s">
        <v>659</v>
      </c>
      <c r="K62" s="58" t="s">
        <v>660</v>
      </c>
      <c r="L62" s="58" t="s">
        <v>661</v>
      </c>
      <c r="M62" s="58" t="s">
        <v>662</v>
      </c>
      <c r="N62" s="58" t="s">
        <v>663</v>
      </c>
      <c r="O62" s="58"/>
      <c r="P62" s="58"/>
      <c r="Q62" s="58"/>
      <c r="R62" s="58" t="s">
        <v>664</v>
      </c>
      <c r="S62" s="58" t="s">
        <v>665</v>
      </c>
      <c r="T62" s="58" t="s">
        <v>666</v>
      </c>
      <c r="U62" s="58" t="s">
        <v>667</v>
      </c>
      <c r="V62" s="58" t="s">
        <v>565</v>
      </c>
      <c r="W62" s="58" t="s">
        <v>667</v>
      </c>
      <c r="X62" s="58" t="s">
        <v>137</v>
      </c>
      <c r="Y62" s="58" t="s">
        <v>668</v>
      </c>
      <c r="Z62" s="59">
        <v>1</v>
      </c>
      <c r="AA62" s="58" t="s">
        <v>669</v>
      </c>
      <c r="AB62" s="58" t="s">
        <v>674</v>
      </c>
      <c r="AC62" s="58" t="s">
        <v>675</v>
      </c>
      <c r="AD62" s="58" t="s">
        <v>653</v>
      </c>
      <c r="AE62" s="58" t="s">
        <v>358</v>
      </c>
      <c r="AF62" s="59">
        <v>25</v>
      </c>
      <c r="AG62" s="59">
        <v>290000</v>
      </c>
    </row>
    <row r="63" spans="1:33" ht="101.6" customHeight="1" x14ac:dyDescent="0.25">
      <c r="A63" s="58" t="s">
        <v>654</v>
      </c>
      <c r="B63" s="58" t="s">
        <v>655</v>
      </c>
      <c r="C63" s="58" t="s">
        <v>35</v>
      </c>
      <c r="D63" s="58" t="s">
        <v>656</v>
      </c>
      <c r="E63" s="58" t="s">
        <v>37</v>
      </c>
      <c r="F63" s="58" t="s">
        <v>105</v>
      </c>
      <c r="G63" s="58" t="s">
        <v>252</v>
      </c>
      <c r="H63" s="58" t="s">
        <v>657</v>
      </c>
      <c r="I63" s="58" t="s">
        <v>658</v>
      </c>
      <c r="J63" s="58" t="s">
        <v>659</v>
      </c>
      <c r="K63" s="58" t="s">
        <v>660</v>
      </c>
      <c r="L63" s="58" t="s">
        <v>661</v>
      </c>
      <c r="M63" s="58" t="s">
        <v>662</v>
      </c>
      <c r="N63" s="58" t="s">
        <v>663</v>
      </c>
      <c r="O63" s="58"/>
      <c r="P63" s="58"/>
      <c r="Q63" s="58"/>
      <c r="R63" s="58" t="s">
        <v>664</v>
      </c>
      <c r="S63" s="58" t="s">
        <v>665</v>
      </c>
      <c r="T63" s="58" t="s">
        <v>666</v>
      </c>
      <c r="U63" s="58" t="s">
        <v>667</v>
      </c>
      <c r="V63" s="58" t="s">
        <v>565</v>
      </c>
      <c r="W63" s="58" t="s">
        <v>667</v>
      </c>
      <c r="X63" s="58" t="s">
        <v>137</v>
      </c>
      <c r="Y63" s="58" t="s">
        <v>668</v>
      </c>
      <c r="Z63" s="59">
        <v>2</v>
      </c>
      <c r="AA63" s="58" t="s">
        <v>669</v>
      </c>
      <c r="AB63" s="58" t="s">
        <v>686</v>
      </c>
      <c r="AC63" s="58" t="s">
        <v>675</v>
      </c>
      <c r="AD63" s="58" t="s">
        <v>653</v>
      </c>
      <c r="AE63" s="58" t="s">
        <v>358</v>
      </c>
      <c r="AF63" s="59">
        <v>25</v>
      </c>
      <c r="AG63" s="59">
        <v>290000</v>
      </c>
    </row>
    <row r="64" spans="1:33" ht="101.6" customHeight="1" x14ac:dyDescent="0.25">
      <c r="A64" s="58" t="s">
        <v>654</v>
      </c>
      <c r="B64" s="58" t="s">
        <v>655</v>
      </c>
      <c r="C64" s="58" t="s">
        <v>35</v>
      </c>
      <c r="D64" s="58" t="s">
        <v>656</v>
      </c>
      <c r="E64" s="58" t="s">
        <v>37</v>
      </c>
      <c r="F64" s="58" t="s">
        <v>105</v>
      </c>
      <c r="G64" s="58" t="s">
        <v>252</v>
      </c>
      <c r="H64" s="58" t="s">
        <v>657</v>
      </c>
      <c r="I64" s="58" t="s">
        <v>658</v>
      </c>
      <c r="J64" s="58" t="s">
        <v>659</v>
      </c>
      <c r="K64" s="58" t="s">
        <v>660</v>
      </c>
      <c r="L64" s="58" t="s">
        <v>661</v>
      </c>
      <c r="M64" s="58" t="s">
        <v>662</v>
      </c>
      <c r="N64" s="58" t="s">
        <v>663</v>
      </c>
      <c r="O64" s="58"/>
      <c r="P64" s="58"/>
      <c r="Q64" s="58"/>
      <c r="R64" s="58" t="s">
        <v>664</v>
      </c>
      <c r="S64" s="58" t="s">
        <v>665</v>
      </c>
      <c r="T64" s="58" t="s">
        <v>666</v>
      </c>
      <c r="U64" s="58" t="s">
        <v>667</v>
      </c>
      <c r="V64" s="58" t="s">
        <v>565</v>
      </c>
      <c r="W64" s="58" t="s">
        <v>667</v>
      </c>
      <c r="X64" s="58" t="s">
        <v>137</v>
      </c>
      <c r="Y64" s="58" t="s">
        <v>668</v>
      </c>
      <c r="Z64" s="59">
        <v>3</v>
      </c>
      <c r="AA64" s="58" t="s">
        <v>669</v>
      </c>
      <c r="AB64" s="58" t="s">
        <v>676</v>
      </c>
      <c r="AC64" s="58" t="s">
        <v>675</v>
      </c>
      <c r="AD64" s="58" t="s">
        <v>653</v>
      </c>
      <c r="AE64" s="58" t="s">
        <v>358</v>
      </c>
      <c r="AF64" s="59">
        <v>25</v>
      </c>
      <c r="AG64" s="59">
        <v>290000</v>
      </c>
    </row>
    <row r="65" spans="1:33" ht="101.6" customHeight="1" x14ac:dyDescent="0.25">
      <c r="A65" s="58" t="s">
        <v>654</v>
      </c>
      <c r="B65" s="58" t="s">
        <v>655</v>
      </c>
      <c r="C65" s="58" t="s">
        <v>35</v>
      </c>
      <c r="D65" s="58" t="s">
        <v>656</v>
      </c>
      <c r="E65" s="58" t="s">
        <v>37</v>
      </c>
      <c r="F65" s="58" t="s">
        <v>105</v>
      </c>
      <c r="G65" s="58" t="s">
        <v>252</v>
      </c>
      <c r="H65" s="58" t="s">
        <v>657</v>
      </c>
      <c r="I65" s="58" t="s">
        <v>658</v>
      </c>
      <c r="J65" s="58" t="s">
        <v>659</v>
      </c>
      <c r="K65" s="58" t="s">
        <v>660</v>
      </c>
      <c r="L65" s="58" t="s">
        <v>661</v>
      </c>
      <c r="M65" s="58" t="s">
        <v>662</v>
      </c>
      <c r="N65" s="58" t="s">
        <v>663</v>
      </c>
      <c r="O65" s="58"/>
      <c r="P65" s="58"/>
      <c r="Q65" s="58"/>
      <c r="R65" s="58" t="s">
        <v>664</v>
      </c>
      <c r="S65" s="58" t="s">
        <v>665</v>
      </c>
      <c r="T65" s="58" t="s">
        <v>666</v>
      </c>
      <c r="U65" s="58" t="s">
        <v>667</v>
      </c>
      <c r="V65" s="58" t="s">
        <v>565</v>
      </c>
      <c r="W65" s="58" t="s">
        <v>667</v>
      </c>
      <c r="X65" s="58" t="s">
        <v>137</v>
      </c>
      <c r="Y65" s="58" t="s">
        <v>668</v>
      </c>
      <c r="Z65" s="59">
        <v>4</v>
      </c>
      <c r="AA65" s="58" t="s">
        <v>669</v>
      </c>
      <c r="AB65" s="58" t="s">
        <v>687</v>
      </c>
      <c r="AC65" s="58" t="s">
        <v>675</v>
      </c>
      <c r="AD65" s="58" t="s">
        <v>653</v>
      </c>
      <c r="AE65" s="58" t="s">
        <v>358</v>
      </c>
      <c r="AF65" s="59">
        <v>4</v>
      </c>
      <c r="AG65" s="59">
        <v>145200</v>
      </c>
    </row>
    <row r="66" spans="1:33" ht="101.6" customHeight="1" x14ac:dyDescent="0.25">
      <c r="A66" s="58" t="s">
        <v>654</v>
      </c>
      <c r="B66" s="58" t="s">
        <v>655</v>
      </c>
      <c r="C66" s="58" t="s">
        <v>35</v>
      </c>
      <c r="D66" s="58" t="s">
        <v>656</v>
      </c>
      <c r="E66" s="58" t="s">
        <v>37</v>
      </c>
      <c r="F66" s="58" t="s">
        <v>105</v>
      </c>
      <c r="G66" s="58" t="s">
        <v>252</v>
      </c>
      <c r="H66" s="58" t="s">
        <v>657</v>
      </c>
      <c r="I66" s="58" t="s">
        <v>658</v>
      </c>
      <c r="J66" s="58" t="s">
        <v>659</v>
      </c>
      <c r="K66" s="58" t="s">
        <v>660</v>
      </c>
      <c r="L66" s="58" t="s">
        <v>661</v>
      </c>
      <c r="M66" s="58" t="s">
        <v>662</v>
      </c>
      <c r="N66" s="58" t="s">
        <v>663</v>
      </c>
      <c r="O66" s="58"/>
      <c r="P66" s="58"/>
      <c r="Q66" s="58"/>
      <c r="R66" s="58" t="s">
        <v>664</v>
      </c>
      <c r="S66" s="58" t="s">
        <v>665</v>
      </c>
      <c r="T66" s="58" t="s">
        <v>666</v>
      </c>
      <c r="U66" s="58" t="s">
        <v>667</v>
      </c>
      <c r="V66" s="58" t="s">
        <v>565</v>
      </c>
      <c r="W66" s="58" t="s">
        <v>667</v>
      </c>
      <c r="X66" s="58" t="s">
        <v>137</v>
      </c>
      <c r="Y66" s="58" t="s">
        <v>668</v>
      </c>
      <c r="Z66" s="59">
        <v>5</v>
      </c>
      <c r="AA66" s="58" t="s">
        <v>669</v>
      </c>
      <c r="AB66" s="58" t="s">
        <v>684</v>
      </c>
      <c r="AC66" s="58" t="s">
        <v>675</v>
      </c>
      <c r="AD66" s="58" t="s">
        <v>653</v>
      </c>
      <c r="AE66" s="58" t="s">
        <v>358</v>
      </c>
      <c r="AF66" s="59">
        <v>4</v>
      </c>
      <c r="AG66" s="59">
        <v>69200</v>
      </c>
    </row>
    <row r="67" spans="1:33" ht="101.6" customHeight="1" x14ac:dyDescent="0.25">
      <c r="A67" s="58" t="s">
        <v>654</v>
      </c>
      <c r="B67" s="58" t="s">
        <v>655</v>
      </c>
      <c r="C67" s="58" t="s">
        <v>35</v>
      </c>
      <c r="D67" s="58" t="s">
        <v>656</v>
      </c>
      <c r="E67" s="58" t="s">
        <v>37</v>
      </c>
      <c r="F67" s="58" t="s">
        <v>105</v>
      </c>
      <c r="G67" s="58" t="s">
        <v>252</v>
      </c>
      <c r="H67" s="58" t="s">
        <v>657</v>
      </c>
      <c r="I67" s="58" t="s">
        <v>658</v>
      </c>
      <c r="J67" s="58" t="s">
        <v>659</v>
      </c>
      <c r="K67" s="58" t="s">
        <v>660</v>
      </c>
      <c r="L67" s="58" t="s">
        <v>661</v>
      </c>
      <c r="M67" s="58" t="s">
        <v>662</v>
      </c>
      <c r="N67" s="58" t="s">
        <v>663</v>
      </c>
      <c r="O67" s="58"/>
      <c r="P67" s="58"/>
      <c r="Q67" s="58"/>
      <c r="R67" s="58" t="s">
        <v>664</v>
      </c>
      <c r="S67" s="58" t="s">
        <v>665</v>
      </c>
      <c r="T67" s="58" t="s">
        <v>666</v>
      </c>
      <c r="U67" s="58" t="s">
        <v>667</v>
      </c>
      <c r="V67" s="58" t="s">
        <v>565</v>
      </c>
      <c r="W67" s="58" t="s">
        <v>667</v>
      </c>
      <c r="X67" s="58" t="s">
        <v>137</v>
      </c>
      <c r="Y67" s="58" t="s">
        <v>668</v>
      </c>
      <c r="Z67" s="59">
        <v>6</v>
      </c>
      <c r="AA67" s="58" t="s">
        <v>669</v>
      </c>
      <c r="AB67" s="58" t="s">
        <v>683</v>
      </c>
      <c r="AC67" s="58" t="s">
        <v>675</v>
      </c>
      <c r="AD67" s="58" t="s">
        <v>653</v>
      </c>
      <c r="AE67" s="58" t="s">
        <v>358</v>
      </c>
      <c r="AF67" s="59">
        <v>14</v>
      </c>
      <c r="AG67" s="59">
        <v>697200</v>
      </c>
    </row>
    <row r="68" spans="1:33" ht="101.6" customHeight="1" x14ac:dyDescent="0.25">
      <c r="A68" s="58" t="s">
        <v>654</v>
      </c>
      <c r="B68" s="58" t="s">
        <v>655</v>
      </c>
      <c r="C68" s="58" t="s">
        <v>35</v>
      </c>
      <c r="D68" s="58" t="s">
        <v>656</v>
      </c>
      <c r="E68" s="58" t="s">
        <v>37</v>
      </c>
      <c r="F68" s="58" t="s">
        <v>105</v>
      </c>
      <c r="G68" s="58" t="s">
        <v>252</v>
      </c>
      <c r="H68" s="58" t="s">
        <v>657</v>
      </c>
      <c r="I68" s="58" t="s">
        <v>658</v>
      </c>
      <c r="J68" s="58" t="s">
        <v>659</v>
      </c>
      <c r="K68" s="58" t="s">
        <v>660</v>
      </c>
      <c r="L68" s="58" t="s">
        <v>661</v>
      </c>
      <c r="M68" s="58" t="s">
        <v>662</v>
      </c>
      <c r="N68" s="58" t="s">
        <v>663</v>
      </c>
      <c r="O68" s="58"/>
      <c r="P68" s="58"/>
      <c r="Q68" s="58"/>
      <c r="R68" s="58" t="s">
        <v>664</v>
      </c>
      <c r="S68" s="58" t="s">
        <v>665</v>
      </c>
      <c r="T68" s="58" t="s">
        <v>666</v>
      </c>
      <c r="U68" s="58" t="s">
        <v>667</v>
      </c>
      <c r="V68" s="58" t="s">
        <v>565</v>
      </c>
      <c r="W68" s="58" t="s">
        <v>667</v>
      </c>
      <c r="X68" s="58" t="s">
        <v>137</v>
      </c>
      <c r="Y68" s="58" t="s">
        <v>668</v>
      </c>
      <c r="Z68" s="59">
        <v>7</v>
      </c>
      <c r="AA68" s="58" t="s">
        <v>669</v>
      </c>
      <c r="AB68" s="58" t="s">
        <v>688</v>
      </c>
      <c r="AC68" s="58" t="s">
        <v>675</v>
      </c>
      <c r="AD68" s="58" t="s">
        <v>653</v>
      </c>
      <c r="AE68" s="58" t="s">
        <v>358</v>
      </c>
      <c r="AF68" s="59">
        <v>2</v>
      </c>
      <c r="AG68" s="59">
        <v>68400</v>
      </c>
    </row>
    <row r="69" spans="1:33" ht="101.6" customHeight="1" x14ac:dyDescent="0.25">
      <c r="A69" s="58" t="s">
        <v>654</v>
      </c>
      <c r="B69" s="58" t="s">
        <v>655</v>
      </c>
      <c r="C69" s="58" t="s">
        <v>35</v>
      </c>
      <c r="D69" s="58" t="s">
        <v>656</v>
      </c>
      <c r="E69" s="58" t="s">
        <v>37</v>
      </c>
      <c r="F69" s="58" t="s">
        <v>105</v>
      </c>
      <c r="G69" s="58" t="s">
        <v>252</v>
      </c>
      <c r="H69" s="58" t="s">
        <v>657</v>
      </c>
      <c r="I69" s="58" t="s">
        <v>658</v>
      </c>
      <c r="J69" s="58" t="s">
        <v>659</v>
      </c>
      <c r="K69" s="58" t="s">
        <v>660</v>
      </c>
      <c r="L69" s="58" t="s">
        <v>661</v>
      </c>
      <c r="M69" s="58" t="s">
        <v>662</v>
      </c>
      <c r="N69" s="58" t="s">
        <v>663</v>
      </c>
      <c r="O69" s="58"/>
      <c r="P69" s="58"/>
      <c r="Q69" s="58"/>
      <c r="R69" s="58" t="s">
        <v>664</v>
      </c>
      <c r="S69" s="58" t="s">
        <v>665</v>
      </c>
      <c r="T69" s="58" t="s">
        <v>666</v>
      </c>
      <c r="U69" s="58" t="s">
        <v>667</v>
      </c>
      <c r="V69" s="58" t="s">
        <v>565</v>
      </c>
      <c r="W69" s="58" t="s">
        <v>667</v>
      </c>
      <c r="X69" s="58" t="s">
        <v>137</v>
      </c>
      <c r="Y69" s="58" t="s">
        <v>668</v>
      </c>
      <c r="Z69" s="59">
        <v>8</v>
      </c>
      <c r="AA69" s="58" t="s">
        <v>669</v>
      </c>
      <c r="AB69" s="58" t="s">
        <v>689</v>
      </c>
      <c r="AC69" s="58" t="s">
        <v>675</v>
      </c>
      <c r="AD69" s="58" t="s">
        <v>653</v>
      </c>
      <c r="AE69" s="58" t="s">
        <v>358</v>
      </c>
      <c r="AF69" s="59">
        <v>2</v>
      </c>
      <c r="AG69" s="59">
        <v>68400</v>
      </c>
    </row>
    <row r="70" spans="1:33" ht="101.6" customHeight="1" x14ac:dyDescent="0.25">
      <c r="A70" s="58" t="s">
        <v>654</v>
      </c>
      <c r="B70" s="58" t="s">
        <v>655</v>
      </c>
      <c r="C70" s="58" t="s">
        <v>35</v>
      </c>
      <c r="D70" s="58" t="s">
        <v>656</v>
      </c>
      <c r="E70" s="58" t="s">
        <v>37</v>
      </c>
      <c r="F70" s="58" t="s">
        <v>105</v>
      </c>
      <c r="G70" s="58" t="s">
        <v>252</v>
      </c>
      <c r="H70" s="58" t="s">
        <v>657</v>
      </c>
      <c r="I70" s="58" t="s">
        <v>658</v>
      </c>
      <c r="J70" s="58" t="s">
        <v>659</v>
      </c>
      <c r="K70" s="58" t="s">
        <v>660</v>
      </c>
      <c r="L70" s="58" t="s">
        <v>661</v>
      </c>
      <c r="M70" s="58" t="s">
        <v>662</v>
      </c>
      <c r="N70" s="58" t="s">
        <v>663</v>
      </c>
      <c r="O70" s="58"/>
      <c r="P70" s="58"/>
      <c r="Q70" s="58"/>
      <c r="R70" s="58" t="s">
        <v>664</v>
      </c>
      <c r="S70" s="58" t="s">
        <v>665</v>
      </c>
      <c r="T70" s="58" t="s">
        <v>666</v>
      </c>
      <c r="U70" s="58" t="s">
        <v>667</v>
      </c>
      <c r="V70" s="58" t="s">
        <v>565</v>
      </c>
      <c r="W70" s="58" t="s">
        <v>667</v>
      </c>
      <c r="X70" s="58" t="s">
        <v>137</v>
      </c>
      <c r="Y70" s="58" t="s">
        <v>668</v>
      </c>
      <c r="Z70" s="59">
        <v>9</v>
      </c>
      <c r="AA70" s="58" t="s">
        <v>669</v>
      </c>
      <c r="AB70" s="58" t="s">
        <v>690</v>
      </c>
      <c r="AC70" s="58" t="s">
        <v>671</v>
      </c>
      <c r="AD70" s="58" t="s">
        <v>653</v>
      </c>
      <c r="AE70" s="58" t="s">
        <v>552</v>
      </c>
      <c r="AF70" s="59">
        <v>1</v>
      </c>
      <c r="AG70" s="59">
        <v>203300</v>
      </c>
    </row>
    <row r="71" spans="1:33" ht="101.6" customHeight="1" x14ac:dyDescent="0.25">
      <c r="A71" s="58" t="s">
        <v>654</v>
      </c>
      <c r="B71" s="58" t="s">
        <v>655</v>
      </c>
      <c r="C71" s="58" t="s">
        <v>35</v>
      </c>
      <c r="D71" s="58" t="s">
        <v>656</v>
      </c>
      <c r="E71" s="58" t="s">
        <v>37</v>
      </c>
      <c r="F71" s="58" t="s">
        <v>105</v>
      </c>
      <c r="G71" s="58" t="s">
        <v>252</v>
      </c>
      <c r="H71" s="58" t="s">
        <v>657</v>
      </c>
      <c r="I71" s="58" t="s">
        <v>658</v>
      </c>
      <c r="J71" s="58" t="s">
        <v>659</v>
      </c>
      <c r="K71" s="58" t="s">
        <v>660</v>
      </c>
      <c r="L71" s="58" t="s">
        <v>661</v>
      </c>
      <c r="M71" s="58" t="s">
        <v>662</v>
      </c>
      <c r="N71" s="58" t="s">
        <v>663</v>
      </c>
      <c r="O71" s="58"/>
      <c r="P71" s="58"/>
      <c r="Q71" s="58"/>
      <c r="R71" s="58" t="s">
        <v>664</v>
      </c>
      <c r="S71" s="58" t="s">
        <v>665</v>
      </c>
      <c r="T71" s="58" t="s">
        <v>666</v>
      </c>
      <c r="U71" s="58" t="s">
        <v>667</v>
      </c>
      <c r="V71" s="58" t="s">
        <v>565</v>
      </c>
      <c r="W71" s="58" t="s">
        <v>667</v>
      </c>
      <c r="X71" s="58" t="s">
        <v>137</v>
      </c>
      <c r="Y71" s="58" t="s">
        <v>668</v>
      </c>
      <c r="Z71" s="59">
        <v>10</v>
      </c>
      <c r="AA71" s="58" t="s">
        <v>669</v>
      </c>
      <c r="AB71" s="58" t="s">
        <v>672</v>
      </c>
      <c r="AC71" s="58" t="s">
        <v>671</v>
      </c>
      <c r="AD71" s="58" t="s">
        <v>653</v>
      </c>
      <c r="AE71" s="58" t="s">
        <v>552</v>
      </c>
      <c r="AF71" s="59">
        <v>15</v>
      </c>
      <c r="AG71" s="59">
        <v>615000</v>
      </c>
    </row>
    <row r="72" spans="1:33" ht="101.6" customHeight="1" x14ac:dyDescent="0.25">
      <c r="A72" s="58" t="s">
        <v>654</v>
      </c>
      <c r="B72" s="58" t="s">
        <v>655</v>
      </c>
      <c r="C72" s="58" t="s">
        <v>35</v>
      </c>
      <c r="D72" s="58" t="s">
        <v>656</v>
      </c>
      <c r="E72" s="58" t="s">
        <v>37</v>
      </c>
      <c r="F72" s="58" t="s">
        <v>105</v>
      </c>
      <c r="G72" s="58" t="s">
        <v>252</v>
      </c>
      <c r="H72" s="58" t="s">
        <v>657</v>
      </c>
      <c r="I72" s="58" t="s">
        <v>658</v>
      </c>
      <c r="J72" s="58" t="s">
        <v>659</v>
      </c>
      <c r="K72" s="58" t="s">
        <v>660</v>
      </c>
      <c r="L72" s="58" t="s">
        <v>661</v>
      </c>
      <c r="M72" s="58" t="s">
        <v>662</v>
      </c>
      <c r="N72" s="58" t="s">
        <v>663</v>
      </c>
      <c r="O72" s="58"/>
      <c r="P72" s="58"/>
      <c r="Q72" s="58"/>
      <c r="R72" s="58" t="s">
        <v>664</v>
      </c>
      <c r="S72" s="58" t="s">
        <v>665</v>
      </c>
      <c r="T72" s="58" t="s">
        <v>666</v>
      </c>
      <c r="U72" s="58" t="s">
        <v>667</v>
      </c>
      <c r="V72" s="58" t="s">
        <v>565</v>
      </c>
      <c r="W72" s="58" t="s">
        <v>667</v>
      </c>
      <c r="X72" s="58" t="s">
        <v>137</v>
      </c>
      <c r="Y72" s="58" t="s">
        <v>668</v>
      </c>
      <c r="Z72" s="59">
        <v>11</v>
      </c>
      <c r="AA72" s="58" t="s">
        <v>669</v>
      </c>
      <c r="AB72" s="58" t="s">
        <v>691</v>
      </c>
      <c r="AC72" s="58" t="s">
        <v>671</v>
      </c>
      <c r="AD72" s="58" t="s">
        <v>653</v>
      </c>
      <c r="AE72" s="58" t="s">
        <v>552</v>
      </c>
      <c r="AF72" s="59">
        <v>10</v>
      </c>
      <c r="AG72" s="59">
        <v>542000</v>
      </c>
    </row>
    <row r="73" spans="1:33" ht="101.6" customHeight="1" x14ac:dyDescent="0.25">
      <c r="A73" s="58" t="s">
        <v>654</v>
      </c>
      <c r="B73" s="58" t="s">
        <v>655</v>
      </c>
      <c r="C73" s="58" t="s">
        <v>35</v>
      </c>
      <c r="D73" s="58" t="s">
        <v>656</v>
      </c>
      <c r="E73" s="58" t="s">
        <v>37</v>
      </c>
      <c r="F73" s="58" t="s">
        <v>105</v>
      </c>
      <c r="G73" s="58" t="s">
        <v>252</v>
      </c>
      <c r="H73" s="58" t="s">
        <v>657</v>
      </c>
      <c r="I73" s="58" t="s">
        <v>658</v>
      </c>
      <c r="J73" s="58" t="s">
        <v>659</v>
      </c>
      <c r="K73" s="58" t="s">
        <v>660</v>
      </c>
      <c r="L73" s="58" t="s">
        <v>661</v>
      </c>
      <c r="M73" s="58" t="s">
        <v>662</v>
      </c>
      <c r="N73" s="58" t="s">
        <v>663</v>
      </c>
      <c r="O73" s="58"/>
      <c r="P73" s="58"/>
      <c r="Q73" s="58"/>
      <c r="R73" s="58" t="s">
        <v>664</v>
      </c>
      <c r="S73" s="58" t="s">
        <v>665</v>
      </c>
      <c r="T73" s="58" t="s">
        <v>666</v>
      </c>
      <c r="U73" s="58" t="s">
        <v>667</v>
      </c>
      <c r="V73" s="58" t="s">
        <v>565</v>
      </c>
      <c r="W73" s="58" t="s">
        <v>667</v>
      </c>
      <c r="X73" s="58" t="s">
        <v>137</v>
      </c>
      <c r="Y73" s="58" t="s">
        <v>668</v>
      </c>
      <c r="Z73" s="59">
        <v>12</v>
      </c>
      <c r="AA73" s="58" t="s">
        <v>669</v>
      </c>
      <c r="AB73" s="58" t="s">
        <v>677</v>
      </c>
      <c r="AC73" s="58" t="s">
        <v>671</v>
      </c>
      <c r="AD73" s="58" t="s">
        <v>653</v>
      </c>
      <c r="AE73" s="58" t="s">
        <v>552</v>
      </c>
      <c r="AF73" s="59">
        <v>8</v>
      </c>
      <c r="AG73" s="59">
        <v>705600</v>
      </c>
    </row>
    <row r="74" spans="1:33" ht="101.6" customHeight="1" x14ac:dyDescent="0.25">
      <c r="A74" s="58" t="s">
        <v>654</v>
      </c>
      <c r="B74" s="58" t="s">
        <v>655</v>
      </c>
      <c r="C74" s="58" t="s">
        <v>35</v>
      </c>
      <c r="D74" s="58" t="s">
        <v>656</v>
      </c>
      <c r="E74" s="58" t="s">
        <v>37</v>
      </c>
      <c r="F74" s="58" t="s">
        <v>105</v>
      </c>
      <c r="G74" s="58" t="s">
        <v>252</v>
      </c>
      <c r="H74" s="58" t="s">
        <v>657</v>
      </c>
      <c r="I74" s="58" t="s">
        <v>658</v>
      </c>
      <c r="J74" s="58" t="s">
        <v>659</v>
      </c>
      <c r="K74" s="58" t="s">
        <v>660</v>
      </c>
      <c r="L74" s="58" t="s">
        <v>661</v>
      </c>
      <c r="M74" s="58" t="s">
        <v>662</v>
      </c>
      <c r="N74" s="58" t="s">
        <v>663</v>
      </c>
      <c r="O74" s="58"/>
      <c r="P74" s="58"/>
      <c r="Q74" s="58"/>
      <c r="R74" s="58" t="s">
        <v>664</v>
      </c>
      <c r="S74" s="58" t="s">
        <v>665</v>
      </c>
      <c r="T74" s="58" t="s">
        <v>666</v>
      </c>
      <c r="U74" s="58" t="s">
        <v>667</v>
      </c>
      <c r="V74" s="58" t="s">
        <v>565</v>
      </c>
      <c r="W74" s="58" t="s">
        <v>667</v>
      </c>
      <c r="X74" s="58" t="s">
        <v>137</v>
      </c>
      <c r="Y74" s="58" t="s">
        <v>668</v>
      </c>
      <c r="Z74" s="59">
        <v>13</v>
      </c>
      <c r="AA74" s="58" t="s">
        <v>669</v>
      </c>
      <c r="AB74" s="58" t="s">
        <v>679</v>
      </c>
      <c r="AC74" s="58" t="s">
        <v>671</v>
      </c>
      <c r="AD74" s="58" t="s">
        <v>653</v>
      </c>
      <c r="AE74" s="58" t="s">
        <v>552</v>
      </c>
      <c r="AF74" s="59">
        <v>10</v>
      </c>
      <c r="AG74" s="59">
        <v>542000</v>
      </c>
    </row>
    <row r="75" spans="1:33" ht="101.6" customHeight="1" x14ac:dyDescent="0.25">
      <c r="A75" s="58" t="s">
        <v>654</v>
      </c>
      <c r="B75" s="58" t="s">
        <v>655</v>
      </c>
      <c r="C75" s="58" t="s">
        <v>35</v>
      </c>
      <c r="D75" s="58" t="s">
        <v>656</v>
      </c>
      <c r="E75" s="58" t="s">
        <v>37</v>
      </c>
      <c r="F75" s="58" t="s">
        <v>105</v>
      </c>
      <c r="G75" s="58" t="s">
        <v>252</v>
      </c>
      <c r="H75" s="58" t="s">
        <v>657</v>
      </c>
      <c r="I75" s="58" t="s">
        <v>658</v>
      </c>
      <c r="J75" s="58" t="s">
        <v>659</v>
      </c>
      <c r="K75" s="58" t="s">
        <v>660</v>
      </c>
      <c r="L75" s="58" t="s">
        <v>661</v>
      </c>
      <c r="M75" s="58" t="s">
        <v>662</v>
      </c>
      <c r="N75" s="58" t="s">
        <v>663</v>
      </c>
      <c r="O75" s="58"/>
      <c r="P75" s="58"/>
      <c r="Q75" s="58"/>
      <c r="R75" s="58" t="s">
        <v>664</v>
      </c>
      <c r="S75" s="58" t="s">
        <v>665</v>
      </c>
      <c r="T75" s="58" t="s">
        <v>666</v>
      </c>
      <c r="U75" s="58" t="s">
        <v>667</v>
      </c>
      <c r="V75" s="58" t="s">
        <v>565</v>
      </c>
      <c r="W75" s="58" t="s">
        <v>667</v>
      </c>
      <c r="X75" s="58" t="s">
        <v>137</v>
      </c>
      <c r="Y75" s="58" t="s">
        <v>668</v>
      </c>
      <c r="Z75" s="59">
        <v>14</v>
      </c>
      <c r="AA75" s="58" t="s">
        <v>669</v>
      </c>
      <c r="AB75" s="58" t="s">
        <v>670</v>
      </c>
      <c r="AC75" s="58" t="s">
        <v>671</v>
      </c>
      <c r="AD75" s="58" t="s">
        <v>653</v>
      </c>
      <c r="AE75" s="58" t="s">
        <v>552</v>
      </c>
      <c r="AF75" s="59">
        <v>10</v>
      </c>
      <c r="AG75" s="59">
        <v>524000</v>
      </c>
    </row>
    <row r="76" spans="1:33" ht="101.6" customHeight="1" x14ac:dyDescent="0.25">
      <c r="A76" s="58" t="s">
        <v>654</v>
      </c>
      <c r="B76" s="58" t="s">
        <v>655</v>
      </c>
      <c r="C76" s="58" t="s">
        <v>35</v>
      </c>
      <c r="D76" s="58" t="s">
        <v>656</v>
      </c>
      <c r="E76" s="58" t="s">
        <v>37</v>
      </c>
      <c r="F76" s="58" t="s">
        <v>105</v>
      </c>
      <c r="G76" s="58" t="s">
        <v>252</v>
      </c>
      <c r="H76" s="58" t="s">
        <v>657</v>
      </c>
      <c r="I76" s="58" t="s">
        <v>658</v>
      </c>
      <c r="J76" s="58" t="s">
        <v>659</v>
      </c>
      <c r="K76" s="58" t="s">
        <v>660</v>
      </c>
      <c r="L76" s="58" t="s">
        <v>661</v>
      </c>
      <c r="M76" s="58" t="s">
        <v>662</v>
      </c>
      <c r="N76" s="58" t="s">
        <v>663</v>
      </c>
      <c r="O76" s="58"/>
      <c r="P76" s="58"/>
      <c r="Q76" s="58"/>
      <c r="R76" s="58" t="s">
        <v>664</v>
      </c>
      <c r="S76" s="58" t="s">
        <v>665</v>
      </c>
      <c r="T76" s="58" t="s">
        <v>666</v>
      </c>
      <c r="U76" s="58" t="s">
        <v>667</v>
      </c>
      <c r="V76" s="58" t="s">
        <v>565</v>
      </c>
      <c r="W76" s="58" t="s">
        <v>667</v>
      </c>
      <c r="X76" s="58" t="s">
        <v>137</v>
      </c>
      <c r="Y76" s="58" t="s">
        <v>668</v>
      </c>
      <c r="Z76" s="59">
        <v>15</v>
      </c>
      <c r="AA76" s="58" t="s">
        <v>669</v>
      </c>
      <c r="AB76" s="58" t="s">
        <v>673</v>
      </c>
      <c r="AC76" s="58" t="s">
        <v>671</v>
      </c>
      <c r="AD76" s="58" t="s">
        <v>653</v>
      </c>
      <c r="AE76" s="58" t="s">
        <v>552</v>
      </c>
      <c r="AF76" s="59">
        <v>15</v>
      </c>
      <c r="AG76" s="59">
        <v>813000</v>
      </c>
    </row>
    <row r="77" spans="1:33" ht="101.6" customHeight="1" x14ac:dyDescent="0.25">
      <c r="A77" s="58" t="s">
        <v>654</v>
      </c>
      <c r="B77" s="58" t="s">
        <v>655</v>
      </c>
      <c r="C77" s="58" t="s">
        <v>35</v>
      </c>
      <c r="D77" s="58" t="s">
        <v>656</v>
      </c>
      <c r="E77" s="58" t="s">
        <v>37</v>
      </c>
      <c r="F77" s="58" t="s">
        <v>105</v>
      </c>
      <c r="G77" s="58" t="s">
        <v>252</v>
      </c>
      <c r="H77" s="58" t="s">
        <v>657</v>
      </c>
      <c r="I77" s="58" t="s">
        <v>658</v>
      </c>
      <c r="J77" s="58" t="s">
        <v>659</v>
      </c>
      <c r="K77" s="58" t="s">
        <v>660</v>
      </c>
      <c r="L77" s="58" t="s">
        <v>661</v>
      </c>
      <c r="M77" s="58" t="s">
        <v>662</v>
      </c>
      <c r="N77" s="58" t="s">
        <v>663</v>
      </c>
      <c r="O77" s="58"/>
      <c r="P77" s="58"/>
      <c r="Q77" s="58"/>
      <c r="R77" s="58" t="s">
        <v>664</v>
      </c>
      <c r="S77" s="58" t="s">
        <v>665</v>
      </c>
      <c r="T77" s="58" t="s">
        <v>666</v>
      </c>
      <c r="U77" s="58" t="s">
        <v>667</v>
      </c>
      <c r="V77" s="58" t="s">
        <v>565</v>
      </c>
      <c r="W77" s="58" t="s">
        <v>667</v>
      </c>
      <c r="X77" s="58" t="s">
        <v>137</v>
      </c>
      <c r="Y77" s="58" t="s">
        <v>668</v>
      </c>
      <c r="Z77" s="59">
        <v>16</v>
      </c>
      <c r="AA77" s="58" t="s">
        <v>669</v>
      </c>
      <c r="AB77" s="58" t="s">
        <v>682</v>
      </c>
      <c r="AC77" s="58" t="s">
        <v>671</v>
      </c>
      <c r="AD77" s="58" t="s">
        <v>653</v>
      </c>
      <c r="AE77" s="58" t="s">
        <v>552</v>
      </c>
      <c r="AF77" s="59">
        <v>3</v>
      </c>
      <c r="AG77" s="59">
        <v>208500</v>
      </c>
    </row>
    <row r="78" spans="1:33" ht="101.6" customHeight="1" x14ac:dyDescent="0.25">
      <c r="A78" s="58" t="s">
        <v>654</v>
      </c>
      <c r="B78" s="58" t="s">
        <v>655</v>
      </c>
      <c r="C78" s="58" t="s">
        <v>35</v>
      </c>
      <c r="D78" s="58" t="s">
        <v>656</v>
      </c>
      <c r="E78" s="58" t="s">
        <v>37</v>
      </c>
      <c r="F78" s="58" t="s">
        <v>105</v>
      </c>
      <c r="G78" s="58" t="s">
        <v>252</v>
      </c>
      <c r="H78" s="58" t="s">
        <v>657</v>
      </c>
      <c r="I78" s="58" t="s">
        <v>658</v>
      </c>
      <c r="J78" s="58" t="s">
        <v>659</v>
      </c>
      <c r="K78" s="58" t="s">
        <v>660</v>
      </c>
      <c r="L78" s="58" t="s">
        <v>661</v>
      </c>
      <c r="M78" s="58" t="s">
        <v>662</v>
      </c>
      <c r="N78" s="58" t="s">
        <v>663</v>
      </c>
      <c r="O78" s="58"/>
      <c r="P78" s="58"/>
      <c r="Q78" s="58"/>
      <c r="R78" s="58" t="s">
        <v>664</v>
      </c>
      <c r="S78" s="58" t="s">
        <v>665</v>
      </c>
      <c r="T78" s="58" t="s">
        <v>666</v>
      </c>
      <c r="U78" s="58" t="s">
        <v>667</v>
      </c>
      <c r="V78" s="58" t="s">
        <v>565</v>
      </c>
      <c r="W78" s="58" t="s">
        <v>667</v>
      </c>
      <c r="X78" s="58" t="s">
        <v>137</v>
      </c>
      <c r="Y78" s="58" t="s">
        <v>668</v>
      </c>
      <c r="Z78" s="59">
        <v>17</v>
      </c>
      <c r="AA78" s="58" t="s">
        <v>669</v>
      </c>
      <c r="AB78" s="58" t="s">
        <v>692</v>
      </c>
      <c r="AC78" s="58" t="s">
        <v>675</v>
      </c>
      <c r="AD78" s="58" t="s">
        <v>653</v>
      </c>
      <c r="AE78" s="58" t="s">
        <v>552</v>
      </c>
      <c r="AF78" s="59">
        <v>25</v>
      </c>
      <c r="AG78" s="59">
        <v>1197500</v>
      </c>
    </row>
    <row r="79" spans="1:33" ht="101.6" customHeight="1" x14ac:dyDescent="0.25">
      <c r="A79" s="58" t="s">
        <v>654</v>
      </c>
      <c r="B79" s="58" t="s">
        <v>655</v>
      </c>
      <c r="C79" s="58" t="s">
        <v>35</v>
      </c>
      <c r="D79" s="58" t="s">
        <v>656</v>
      </c>
      <c r="E79" s="58" t="s">
        <v>37</v>
      </c>
      <c r="F79" s="58" t="s">
        <v>105</v>
      </c>
      <c r="G79" s="58" t="s">
        <v>252</v>
      </c>
      <c r="H79" s="58" t="s">
        <v>657</v>
      </c>
      <c r="I79" s="58" t="s">
        <v>658</v>
      </c>
      <c r="J79" s="58" t="s">
        <v>659</v>
      </c>
      <c r="K79" s="58" t="s">
        <v>660</v>
      </c>
      <c r="L79" s="58" t="s">
        <v>661</v>
      </c>
      <c r="M79" s="58" t="s">
        <v>662</v>
      </c>
      <c r="N79" s="58" t="s">
        <v>663</v>
      </c>
      <c r="O79" s="58"/>
      <c r="P79" s="58"/>
      <c r="Q79" s="58"/>
      <c r="R79" s="58" t="s">
        <v>664</v>
      </c>
      <c r="S79" s="58" t="s">
        <v>665</v>
      </c>
      <c r="T79" s="58" t="s">
        <v>666</v>
      </c>
      <c r="U79" s="58" t="s">
        <v>667</v>
      </c>
      <c r="V79" s="58" t="s">
        <v>565</v>
      </c>
      <c r="W79" s="58" t="s">
        <v>667</v>
      </c>
      <c r="X79" s="58" t="s">
        <v>137</v>
      </c>
      <c r="Y79" s="58" t="s">
        <v>668</v>
      </c>
      <c r="Z79" s="59">
        <v>18</v>
      </c>
      <c r="AA79" s="58" t="s">
        <v>669</v>
      </c>
      <c r="AB79" s="58" t="s">
        <v>680</v>
      </c>
      <c r="AC79" s="58" t="s">
        <v>671</v>
      </c>
      <c r="AD79" s="58" t="s">
        <v>653</v>
      </c>
      <c r="AE79" s="58" t="s">
        <v>552</v>
      </c>
      <c r="AF79" s="59">
        <v>2</v>
      </c>
      <c r="AG79" s="59">
        <v>182000</v>
      </c>
    </row>
    <row r="80" spans="1:33" ht="101.6" customHeight="1" x14ac:dyDescent="0.25">
      <c r="A80" s="58" t="s">
        <v>654</v>
      </c>
      <c r="B80" s="58" t="s">
        <v>655</v>
      </c>
      <c r="C80" s="58" t="s">
        <v>35</v>
      </c>
      <c r="D80" s="58" t="s">
        <v>656</v>
      </c>
      <c r="E80" s="58" t="s">
        <v>37</v>
      </c>
      <c r="F80" s="58" t="s">
        <v>105</v>
      </c>
      <c r="G80" s="58" t="s">
        <v>252</v>
      </c>
      <c r="H80" s="58" t="s">
        <v>657</v>
      </c>
      <c r="I80" s="58" t="s">
        <v>658</v>
      </c>
      <c r="J80" s="58" t="s">
        <v>659</v>
      </c>
      <c r="K80" s="58" t="s">
        <v>660</v>
      </c>
      <c r="L80" s="58" t="s">
        <v>661</v>
      </c>
      <c r="M80" s="58" t="s">
        <v>662</v>
      </c>
      <c r="N80" s="58" t="s">
        <v>663</v>
      </c>
      <c r="O80" s="58"/>
      <c r="P80" s="58"/>
      <c r="Q80" s="58"/>
      <c r="R80" s="58" t="s">
        <v>664</v>
      </c>
      <c r="S80" s="58" t="s">
        <v>665</v>
      </c>
      <c r="T80" s="58" t="s">
        <v>666</v>
      </c>
      <c r="U80" s="58" t="s">
        <v>667</v>
      </c>
      <c r="V80" s="58" t="s">
        <v>565</v>
      </c>
      <c r="W80" s="58" t="s">
        <v>667</v>
      </c>
      <c r="X80" s="58" t="s">
        <v>137</v>
      </c>
      <c r="Y80" s="58" t="s">
        <v>668</v>
      </c>
      <c r="Z80" s="59">
        <v>19</v>
      </c>
      <c r="AA80" s="58" t="s">
        <v>669</v>
      </c>
      <c r="AB80" s="58" t="s">
        <v>693</v>
      </c>
      <c r="AC80" s="58" t="s">
        <v>671</v>
      </c>
      <c r="AD80" s="58" t="s">
        <v>653</v>
      </c>
      <c r="AE80" s="58" t="s">
        <v>552</v>
      </c>
      <c r="AF80" s="59">
        <v>2</v>
      </c>
      <c r="AG80" s="59">
        <v>176800</v>
      </c>
    </row>
    <row r="81" spans="1:33" ht="101.6" customHeight="1" x14ac:dyDescent="0.25">
      <c r="A81" s="58" t="s">
        <v>654</v>
      </c>
      <c r="B81" s="58" t="s">
        <v>655</v>
      </c>
      <c r="C81" s="58" t="s">
        <v>35</v>
      </c>
      <c r="D81" s="58" t="s">
        <v>656</v>
      </c>
      <c r="E81" s="58" t="s">
        <v>37</v>
      </c>
      <c r="F81" s="58" t="s">
        <v>105</v>
      </c>
      <c r="G81" s="58" t="s">
        <v>252</v>
      </c>
      <c r="H81" s="58" t="s">
        <v>657</v>
      </c>
      <c r="I81" s="58" t="s">
        <v>658</v>
      </c>
      <c r="J81" s="58" t="s">
        <v>659</v>
      </c>
      <c r="K81" s="58" t="s">
        <v>660</v>
      </c>
      <c r="L81" s="58" t="s">
        <v>661</v>
      </c>
      <c r="M81" s="58" t="s">
        <v>662</v>
      </c>
      <c r="N81" s="58" t="s">
        <v>663</v>
      </c>
      <c r="O81" s="58"/>
      <c r="P81" s="58"/>
      <c r="Q81" s="58"/>
      <c r="R81" s="58" t="s">
        <v>664</v>
      </c>
      <c r="S81" s="58" t="s">
        <v>665</v>
      </c>
      <c r="T81" s="58" t="s">
        <v>666</v>
      </c>
      <c r="U81" s="58" t="s">
        <v>667</v>
      </c>
      <c r="V81" s="58" t="s">
        <v>565</v>
      </c>
      <c r="W81" s="58" t="s">
        <v>667</v>
      </c>
      <c r="X81" s="58" t="s">
        <v>137</v>
      </c>
      <c r="Y81" s="58" t="s">
        <v>668</v>
      </c>
      <c r="Z81" s="59">
        <v>20</v>
      </c>
      <c r="AA81" s="58" t="s">
        <v>669</v>
      </c>
      <c r="AB81" s="58" t="s">
        <v>681</v>
      </c>
      <c r="AC81" s="58" t="s">
        <v>671</v>
      </c>
      <c r="AD81" s="58" t="s">
        <v>653</v>
      </c>
      <c r="AE81" s="58" t="s">
        <v>552</v>
      </c>
      <c r="AF81" s="59">
        <v>6</v>
      </c>
      <c r="AG81" s="59">
        <v>530400</v>
      </c>
    </row>
    <row r="82" spans="1:33" ht="101.6" customHeight="1" x14ac:dyDescent="0.25">
      <c r="A82" s="58" t="s">
        <v>654</v>
      </c>
      <c r="B82" s="58" t="s">
        <v>655</v>
      </c>
      <c r="C82" s="58" t="s">
        <v>35</v>
      </c>
      <c r="D82" s="58" t="s">
        <v>656</v>
      </c>
      <c r="E82" s="58" t="s">
        <v>37</v>
      </c>
      <c r="F82" s="58" t="s">
        <v>105</v>
      </c>
      <c r="G82" s="58" t="s">
        <v>252</v>
      </c>
      <c r="H82" s="58" t="s">
        <v>657</v>
      </c>
      <c r="I82" s="58" t="s">
        <v>658</v>
      </c>
      <c r="J82" s="58" t="s">
        <v>659</v>
      </c>
      <c r="K82" s="58" t="s">
        <v>660</v>
      </c>
      <c r="L82" s="58" t="s">
        <v>661</v>
      </c>
      <c r="M82" s="58" t="s">
        <v>662</v>
      </c>
      <c r="N82" s="58" t="s">
        <v>663</v>
      </c>
      <c r="O82" s="58"/>
      <c r="P82" s="58"/>
      <c r="Q82" s="58"/>
      <c r="R82" s="58" t="s">
        <v>664</v>
      </c>
      <c r="S82" s="58" t="s">
        <v>665</v>
      </c>
      <c r="T82" s="58" t="s">
        <v>666</v>
      </c>
      <c r="U82" s="58" t="s">
        <v>667</v>
      </c>
      <c r="V82" s="58" t="s">
        <v>565</v>
      </c>
      <c r="W82" s="58" t="s">
        <v>667</v>
      </c>
      <c r="X82" s="58" t="s">
        <v>137</v>
      </c>
      <c r="Y82" s="58" t="s">
        <v>668</v>
      </c>
      <c r="Z82" s="59">
        <v>21</v>
      </c>
      <c r="AA82" s="58" t="s">
        <v>669</v>
      </c>
      <c r="AB82" s="58" t="s">
        <v>678</v>
      </c>
      <c r="AC82" s="58" t="s">
        <v>671</v>
      </c>
      <c r="AD82" s="58" t="s">
        <v>653</v>
      </c>
      <c r="AE82" s="58" t="s">
        <v>552</v>
      </c>
      <c r="AF82" s="59">
        <v>25</v>
      </c>
      <c r="AG82" s="59">
        <v>1355000</v>
      </c>
    </row>
    <row r="83" spans="1:33" ht="101.6" customHeight="1" x14ac:dyDescent="0.25">
      <c r="A83" s="58" t="s">
        <v>654</v>
      </c>
      <c r="B83" s="58" t="s">
        <v>655</v>
      </c>
      <c r="C83" s="58" t="s">
        <v>35</v>
      </c>
      <c r="D83" s="58" t="s">
        <v>656</v>
      </c>
      <c r="E83" s="58" t="s">
        <v>37</v>
      </c>
      <c r="F83" s="58" t="s">
        <v>105</v>
      </c>
      <c r="G83" s="58" t="s">
        <v>252</v>
      </c>
      <c r="H83" s="58" t="s">
        <v>657</v>
      </c>
      <c r="I83" s="58" t="s">
        <v>658</v>
      </c>
      <c r="J83" s="58" t="s">
        <v>659</v>
      </c>
      <c r="K83" s="58" t="s">
        <v>660</v>
      </c>
      <c r="L83" s="58" t="s">
        <v>661</v>
      </c>
      <c r="M83" s="58" t="s">
        <v>662</v>
      </c>
      <c r="N83" s="58" t="s">
        <v>663</v>
      </c>
      <c r="O83" s="58"/>
      <c r="P83" s="58"/>
      <c r="Q83" s="58"/>
      <c r="R83" s="58" t="s">
        <v>664</v>
      </c>
      <c r="S83" s="58" t="s">
        <v>665</v>
      </c>
      <c r="T83" s="58" t="s">
        <v>666</v>
      </c>
      <c r="U83" s="58" t="s">
        <v>667</v>
      </c>
      <c r="V83" s="58" t="s">
        <v>565</v>
      </c>
      <c r="W83" s="58" t="s">
        <v>667</v>
      </c>
      <c r="X83" s="58" t="s">
        <v>137</v>
      </c>
      <c r="Y83" s="58" t="s">
        <v>668</v>
      </c>
      <c r="Z83" s="59">
        <v>22</v>
      </c>
      <c r="AA83" s="58" t="s">
        <v>669</v>
      </c>
      <c r="AB83" s="58" t="s">
        <v>685</v>
      </c>
      <c r="AC83" s="58" t="s">
        <v>671</v>
      </c>
      <c r="AD83" s="58" t="s">
        <v>653</v>
      </c>
      <c r="AE83" s="58" t="s">
        <v>552</v>
      </c>
      <c r="AF83" s="59">
        <v>1</v>
      </c>
      <c r="AG83" s="59">
        <v>54200</v>
      </c>
    </row>
    <row r="84" spans="1:33" ht="101.6" customHeight="1" x14ac:dyDescent="0.25">
      <c r="A84" s="58" t="s">
        <v>694</v>
      </c>
      <c r="B84" s="58" t="s">
        <v>695</v>
      </c>
      <c r="C84" s="58" t="s">
        <v>35</v>
      </c>
      <c r="D84" s="58" t="s">
        <v>696</v>
      </c>
      <c r="E84" s="58" t="s">
        <v>82</v>
      </c>
      <c r="F84" s="58" t="s">
        <v>105</v>
      </c>
      <c r="G84" s="58" t="s">
        <v>39</v>
      </c>
      <c r="H84" s="58" t="s">
        <v>697</v>
      </c>
      <c r="I84" s="58" t="s">
        <v>698</v>
      </c>
      <c r="J84" s="58" t="s">
        <v>699</v>
      </c>
      <c r="K84" s="58" t="s">
        <v>700</v>
      </c>
      <c r="L84" s="58" t="s">
        <v>701</v>
      </c>
      <c r="M84" s="58" t="s">
        <v>702</v>
      </c>
      <c r="N84" s="58" t="s">
        <v>703</v>
      </c>
      <c r="O84" s="58"/>
      <c r="P84" s="58"/>
      <c r="Q84" s="58" t="s">
        <v>704</v>
      </c>
      <c r="R84" s="58" t="s">
        <v>705</v>
      </c>
      <c r="S84" s="58" t="s">
        <v>706</v>
      </c>
      <c r="T84" s="58" t="s">
        <v>707</v>
      </c>
      <c r="U84" s="58" t="s">
        <v>708</v>
      </c>
      <c r="V84" s="58" t="s">
        <v>708</v>
      </c>
      <c r="W84" s="58" t="s">
        <v>708</v>
      </c>
      <c r="X84" s="58" t="s">
        <v>709</v>
      </c>
      <c r="Y84" s="58" t="s">
        <v>710</v>
      </c>
      <c r="Z84" s="59">
        <v>1</v>
      </c>
      <c r="AA84" s="58" t="s">
        <v>586</v>
      </c>
      <c r="AB84" s="58" t="s">
        <v>711</v>
      </c>
      <c r="AC84" s="58" t="s">
        <v>712</v>
      </c>
      <c r="AD84" s="58" t="s">
        <v>653</v>
      </c>
      <c r="AE84" s="58" t="s">
        <v>552</v>
      </c>
      <c r="AF84" s="59">
        <v>1</v>
      </c>
      <c r="AG84" s="59">
        <v>48500000</v>
      </c>
    </row>
    <row r="85" spans="1:33" ht="101.6" customHeight="1" x14ac:dyDescent="0.25">
      <c r="A85" s="58" t="s">
        <v>694</v>
      </c>
      <c r="B85" s="58" t="s">
        <v>695</v>
      </c>
      <c r="C85" s="58" t="s">
        <v>35</v>
      </c>
      <c r="D85" s="58" t="s">
        <v>696</v>
      </c>
      <c r="E85" s="58" t="s">
        <v>82</v>
      </c>
      <c r="F85" s="58" t="s">
        <v>105</v>
      </c>
      <c r="G85" s="58" t="s">
        <v>39</v>
      </c>
      <c r="H85" s="58" t="s">
        <v>697</v>
      </c>
      <c r="I85" s="58" t="s">
        <v>698</v>
      </c>
      <c r="J85" s="58" t="s">
        <v>699</v>
      </c>
      <c r="K85" s="58" t="s">
        <v>700</v>
      </c>
      <c r="L85" s="58" t="s">
        <v>701</v>
      </c>
      <c r="M85" s="58" t="s">
        <v>702</v>
      </c>
      <c r="N85" s="58" t="s">
        <v>703</v>
      </c>
      <c r="O85" s="58"/>
      <c r="P85" s="58"/>
      <c r="Q85" s="58" t="s">
        <v>704</v>
      </c>
      <c r="R85" s="58" t="s">
        <v>705</v>
      </c>
      <c r="S85" s="58" t="s">
        <v>706</v>
      </c>
      <c r="T85" s="58" t="s">
        <v>707</v>
      </c>
      <c r="U85" s="58" t="s">
        <v>708</v>
      </c>
      <c r="V85" s="58" t="s">
        <v>708</v>
      </c>
      <c r="W85" s="58" t="s">
        <v>708</v>
      </c>
      <c r="X85" s="58" t="s">
        <v>709</v>
      </c>
      <c r="Y85" s="58" t="s">
        <v>710</v>
      </c>
      <c r="Z85" s="59">
        <v>2</v>
      </c>
      <c r="AA85" s="58" t="s">
        <v>713</v>
      </c>
      <c r="AB85" s="58" t="s">
        <v>714</v>
      </c>
      <c r="AC85" s="58"/>
      <c r="AD85" s="58"/>
      <c r="AE85" s="58" t="s">
        <v>552</v>
      </c>
      <c r="AF85" s="59">
        <v>1</v>
      </c>
      <c r="AG85" s="59">
        <v>0</v>
      </c>
    </row>
    <row r="86" spans="1:33" ht="101.6" customHeight="1" x14ac:dyDescent="0.25">
      <c r="A86" s="58" t="s">
        <v>694</v>
      </c>
      <c r="B86" s="58" t="s">
        <v>695</v>
      </c>
      <c r="C86" s="58" t="s">
        <v>35</v>
      </c>
      <c r="D86" s="58" t="s">
        <v>696</v>
      </c>
      <c r="E86" s="58" t="s">
        <v>82</v>
      </c>
      <c r="F86" s="58" t="s">
        <v>105</v>
      </c>
      <c r="G86" s="58" t="s">
        <v>39</v>
      </c>
      <c r="H86" s="58" t="s">
        <v>697</v>
      </c>
      <c r="I86" s="58" t="s">
        <v>698</v>
      </c>
      <c r="J86" s="58" t="s">
        <v>699</v>
      </c>
      <c r="K86" s="58" t="s">
        <v>700</v>
      </c>
      <c r="L86" s="58" t="s">
        <v>701</v>
      </c>
      <c r="M86" s="58" t="s">
        <v>702</v>
      </c>
      <c r="N86" s="58" t="s">
        <v>703</v>
      </c>
      <c r="O86" s="58"/>
      <c r="P86" s="58"/>
      <c r="Q86" s="58" t="s">
        <v>704</v>
      </c>
      <c r="R86" s="58" t="s">
        <v>705</v>
      </c>
      <c r="S86" s="58" t="s">
        <v>706</v>
      </c>
      <c r="T86" s="58" t="s">
        <v>707</v>
      </c>
      <c r="U86" s="58" t="s">
        <v>708</v>
      </c>
      <c r="V86" s="58" t="s">
        <v>708</v>
      </c>
      <c r="W86" s="58" t="s">
        <v>708</v>
      </c>
      <c r="X86" s="58" t="s">
        <v>709</v>
      </c>
      <c r="Y86" s="58" t="s">
        <v>710</v>
      </c>
      <c r="Z86" s="59">
        <v>3</v>
      </c>
      <c r="AA86" s="58" t="s">
        <v>715</v>
      </c>
      <c r="AB86" s="58" t="s">
        <v>716</v>
      </c>
      <c r="AC86" s="58"/>
      <c r="AD86" s="58"/>
      <c r="AE86" s="58" t="s">
        <v>552</v>
      </c>
      <c r="AF86" s="59">
        <v>1</v>
      </c>
      <c r="AG86" s="59">
        <v>0</v>
      </c>
    </row>
    <row r="87" spans="1:33" ht="101.6" customHeight="1" x14ac:dyDescent="0.25">
      <c r="A87" s="58" t="s">
        <v>717</v>
      </c>
      <c r="B87" s="58" t="s">
        <v>718</v>
      </c>
      <c r="C87" s="58" t="s">
        <v>35</v>
      </c>
      <c r="D87" s="58" t="s">
        <v>719</v>
      </c>
      <c r="E87" s="58" t="s">
        <v>37</v>
      </c>
      <c r="F87" s="58" t="s">
        <v>105</v>
      </c>
      <c r="G87" s="58" t="s">
        <v>252</v>
      </c>
      <c r="H87" s="58" t="s">
        <v>164</v>
      </c>
      <c r="I87" s="58"/>
      <c r="J87" s="58" t="s">
        <v>720</v>
      </c>
      <c r="K87" s="58" t="s">
        <v>721</v>
      </c>
      <c r="L87" s="58" t="s">
        <v>722</v>
      </c>
      <c r="M87" s="58" t="s">
        <v>723</v>
      </c>
      <c r="N87" s="58" t="s">
        <v>724</v>
      </c>
      <c r="O87" s="58"/>
      <c r="P87" s="58"/>
      <c r="Q87" s="58"/>
      <c r="R87" s="58" t="s">
        <v>725</v>
      </c>
      <c r="S87" s="58" t="s">
        <v>726</v>
      </c>
      <c r="T87" s="58" t="s">
        <v>727</v>
      </c>
      <c r="U87" s="58" t="s">
        <v>95</v>
      </c>
      <c r="V87" s="58" t="s">
        <v>95</v>
      </c>
      <c r="W87" s="58" t="s">
        <v>95</v>
      </c>
      <c r="X87" s="58" t="s">
        <v>52</v>
      </c>
      <c r="Y87" s="58" t="s">
        <v>728</v>
      </c>
      <c r="Z87" s="59">
        <v>1</v>
      </c>
      <c r="AA87" s="58" t="s">
        <v>734</v>
      </c>
      <c r="AB87" s="58" t="s">
        <v>735</v>
      </c>
      <c r="AC87" s="58" t="s">
        <v>731</v>
      </c>
      <c r="AD87" s="58" t="s">
        <v>653</v>
      </c>
      <c r="AE87" s="58" t="s">
        <v>733</v>
      </c>
      <c r="AF87" s="59">
        <v>220</v>
      </c>
      <c r="AG87" s="59">
        <v>1971640</v>
      </c>
    </row>
    <row r="88" spans="1:33" ht="101.6" customHeight="1" x14ac:dyDescent="0.25">
      <c r="A88" s="58" t="s">
        <v>717</v>
      </c>
      <c r="B88" s="58" t="s">
        <v>718</v>
      </c>
      <c r="C88" s="58" t="s">
        <v>35</v>
      </c>
      <c r="D88" s="58" t="s">
        <v>719</v>
      </c>
      <c r="E88" s="58" t="s">
        <v>37</v>
      </c>
      <c r="F88" s="58" t="s">
        <v>105</v>
      </c>
      <c r="G88" s="58" t="s">
        <v>252</v>
      </c>
      <c r="H88" s="58" t="s">
        <v>164</v>
      </c>
      <c r="I88" s="58"/>
      <c r="J88" s="58" t="s">
        <v>720</v>
      </c>
      <c r="K88" s="58" t="s">
        <v>721</v>
      </c>
      <c r="L88" s="58" t="s">
        <v>722</v>
      </c>
      <c r="M88" s="58" t="s">
        <v>723</v>
      </c>
      <c r="N88" s="58" t="s">
        <v>724</v>
      </c>
      <c r="O88" s="58"/>
      <c r="P88" s="58"/>
      <c r="Q88" s="58"/>
      <c r="R88" s="58" t="s">
        <v>725</v>
      </c>
      <c r="S88" s="58" t="s">
        <v>726</v>
      </c>
      <c r="T88" s="58" t="s">
        <v>727</v>
      </c>
      <c r="U88" s="58" t="s">
        <v>95</v>
      </c>
      <c r="V88" s="58" t="s">
        <v>95</v>
      </c>
      <c r="W88" s="58" t="s">
        <v>95</v>
      </c>
      <c r="X88" s="58" t="s">
        <v>52</v>
      </c>
      <c r="Y88" s="58" t="s">
        <v>728</v>
      </c>
      <c r="Z88" s="59">
        <v>2</v>
      </c>
      <c r="AA88" s="58" t="s">
        <v>729</v>
      </c>
      <c r="AB88" s="58" t="s">
        <v>730</v>
      </c>
      <c r="AC88" s="58" t="s">
        <v>731</v>
      </c>
      <c r="AD88" s="58" t="s">
        <v>732</v>
      </c>
      <c r="AE88" s="58" t="s">
        <v>733</v>
      </c>
      <c r="AF88" s="59">
        <v>200</v>
      </c>
      <c r="AG88" s="59">
        <v>994800</v>
      </c>
    </row>
    <row r="89" spans="1:33" ht="101.6" customHeight="1" x14ac:dyDescent="0.25">
      <c r="A89" s="58" t="s">
        <v>736</v>
      </c>
      <c r="B89" s="58" t="s">
        <v>737</v>
      </c>
      <c r="C89" s="58" t="s">
        <v>35</v>
      </c>
      <c r="D89" s="58" t="s">
        <v>738</v>
      </c>
      <c r="E89" s="58" t="s">
        <v>37</v>
      </c>
      <c r="F89" s="58" t="s">
        <v>38</v>
      </c>
      <c r="G89" s="58" t="s">
        <v>39</v>
      </c>
      <c r="H89" s="58" t="s">
        <v>739</v>
      </c>
      <c r="I89" s="58" t="s">
        <v>740</v>
      </c>
      <c r="J89" s="58" t="s">
        <v>741</v>
      </c>
      <c r="K89" s="58" t="s">
        <v>598</v>
      </c>
      <c r="L89" s="58" t="s">
        <v>742</v>
      </c>
      <c r="M89" s="58" t="s">
        <v>600</v>
      </c>
      <c r="N89" s="58" t="s">
        <v>601</v>
      </c>
      <c r="O89" s="58"/>
      <c r="P89" s="58"/>
      <c r="Q89" s="58"/>
      <c r="R89" s="58" t="s">
        <v>743</v>
      </c>
      <c r="S89" s="58" t="s">
        <v>744</v>
      </c>
      <c r="T89" s="58" t="s">
        <v>745</v>
      </c>
      <c r="U89" s="58" t="s">
        <v>584</v>
      </c>
      <c r="V89" s="58" t="s">
        <v>584</v>
      </c>
      <c r="W89" s="58" t="s">
        <v>584</v>
      </c>
      <c r="X89" s="58" t="s">
        <v>137</v>
      </c>
      <c r="Y89" s="58" t="s">
        <v>746</v>
      </c>
      <c r="Z89" s="59">
        <v>1</v>
      </c>
      <c r="AA89" s="58" t="s">
        <v>606</v>
      </c>
      <c r="AB89" s="58" t="s">
        <v>747</v>
      </c>
      <c r="AC89" s="58" t="s">
        <v>740</v>
      </c>
      <c r="AD89" s="58" t="s">
        <v>609</v>
      </c>
      <c r="AE89" s="58" t="s">
        <v>610</v>
      </c>
      <c r="AF89" s="59">
        <v>1</v>
      </c>
      <c r="AG89" s="59">
        <v>24000000</v>
      </c>
    </row>
    <row r="90" spans="1:33" ht="101.6" customHeight="1" x14ac:dyDescent="0.25">
      <c r="A90" s="58" t="s">
        <v>748</v>
      </c>
      <c r="B90" s="58" t="s">
        <v>749</v>
      </c>
      <c r="C90" s="58" t="s">
        <v>35</v>
      </c>
      <c r="D90" s="58" t="s">
        <v>750</v>
      </c>
      <c r="E90" s="58" t="s">
        <v>37</v>
      </c>
      <c r="F90" s="58" t="s">
        <v>38</v>
      </c>
      <c r="G90" s="58" t="s">
        <v>39</v>
      </c>
      <c r="H90" s="58" t="s">
        <v>751</v>
      </c>
      <c r="I90" s="58" t="s">
        <v>752</v>
      </c>
      <c r="J90" s="58" t="s">
        <v>753</v>
      </c>
      <c r="K90" s="58" t="s">
        <v>598</v>
      </c>
      <c r="L90" s="58" t="s">
        <v>754</v>
      </c>
      <c r="M90" s="58" t="s">
        <v>600</v>
      </c>
      <c r="N90" s="58" t="s">
        <v>755</v>
      </c>
      <c r="O90" s="58"/>
      <c r="P90" s="58"/>
      <c r="Q90" s="58"/>
      <c r="R90" s="58" t="s">
        <v>756</v>
      </c>
      <c r="S90" s="58" t="s">
        <v>516</v>
      </c>
      <c r="T90" s="58" t="s">
        <v>757</v>
      </c>
      <c r="U90" s="58" t="s">
        <v>584</v>
      </c>
      <c r="V90" s="58" t="s">
        <v>584</v>
      </c>
      <c r="W90" s="58" t="s">
        <v>584</v>
      </c>
      <c r="X90" s="58" t="s">
        <v>547</v>
      </c>
      <c r="Y90" s="58" t="s">
        <v>758</v>
      </c>
      <c r="Z90" s="59">
        <v>1</v>
      </c>
      <c r="AA90" s="58" t="s">
        <v>606</v>
      </c>
      <c r="AB90" s="58" t="s">
        <v>759</v>
      </c>
      <c r="AC90" s="58" t="s">
        <v>752</v>
      </c>
      <c r="AD90" s="58" t="s">
        <v>609</v>
      </c>
      <c r="AE90" s="58" t="s">
        <v>610</v>
      </c>
      <c r="AF90" s="59">
        <v>1</v>
      </c>
      <c r="AG90" s="59">
        <v>2500000</v>
      </c>
    </row>
    <row r="91" spans="1:33" ht="101.6" customHeight="1" x14ac:dyDescent="0.25">
      <c r="A91" s="58" t="s">
        <v>760</v>
      </c>
      <c r="B91" s="58" t="s">
        <v>761</v>
      </c>
      <c r="C91" s="58" t="s">
        <v>35</v>
      </c>
      <c r="D91" s="58" t="s">
        <v>762</v>
      </c>
      <c r="E91" s="58" t="s">
        <v>37</v>
      </c>
      <c r="F91" s="58" t="s">
        <v>38</v>
      </c>
      <c r="G91" s="58" t="s">
        <v>39</v>
      </c>
      <c r="H91" s="58" t="s">
        <v>763</v>
      </c>
      <c r="I91" s="58" t="s">
        <v>764</v>
      </c>
      <c r="J91" s="58" t="s">
        <v>765</v>
      </c>
      <c r="K91" s="58" t="s">
        <v>766</v>
      </c>
      <c r="L91" s="58" t="s">
        <v>767</v>
      </c>
      <c r="M91" s="58" t="s">
        <v>768</v>
      </c>
      <c r="N91" s="58" t="s">
        <v>769</v>
      </c>
      <c r="O91" s="58"/>
      <c r="P91" s="58"/>
      <c r="Q91" s="58"/>
      <c r="R91" s="58" t="s">
        <v>770</v>
      </c>
      <c r="S91" s="58" t="s">
        <v>771</v>
      </c>
      <c r="T91" s="58" t="s">
        <v>772</v>
      </c>
      <c r="U91" s="58" t="s">
        <v>565</v>
      </c>
      <c r="V91" s="58" t="s">
        <v>565</v>
      </c>
      <c r="W91" s="58" t="s">
        <v>773</v>
      </c>
      <c r="X91" s="58" t="s">
        <v>263</v>
      </c>
      <c r="Y91" s="58" t="s">
        <v>774</v>
      </c>
      <c r="Z91" s="59">
        <v>1</v>
      </c>
      <c r="AA91" s="58" t="s">
        <v>588</v>
      </c>
      <c r="AB91" s="58" t="s">
        <v>775</v>
      </c>
      <c r="AC91" s="58" t="s">
        <v>764</v>
      </c>
      <c r="AD91" s="58" t="s">
        <v>653</v>
      </c>
      <c r="AE91" s="58" t="s">
        <v>552</v>
      </c>
      <c r="AF91" s="59">
        <v>1</v>
      </c>
      <c r="AG91" s="59">
        <v>1600000</v>
      </c>
    </row>
    <row r="92" spans="1:33" ht="101.6" customHeight="1" x14ac:dyDescent="0.25">
      <c r="A92" s="58" t="s">
        <v>776</v>
      </c>
      <c r="B92" s="58" t="s">
        <v>777</v>
      </c>
      <c r="C92" s="58" t="s">
        <v>35</v>
      </c>
      <c r="D92" s="58" t="s">
        <v>778</v>
      </c>
      <c r="E92" s="58" t="s">
        <v>37</v>
      </c>
      <c r="F92" s="58" t="s">
        <v>38</v>
      </c>
      <c r="G92" s="58" t="s">
        <v>39</v>
      </c>
      <c r="H92" s="58" t="s">
        <v>779</v>
      </c>
      <c r="I92" s="58" t="s">
        <v>780</v>
      </c>
      <c r="J92" s="58" t="s">
        <v>781</v>
      </c>
      <c r="K92" s="58" t="s">
        <v>782</v>
      </c>
      <c r="L92" s="58" t="s">
        <v>783</v>
      </c>
      <c r="M92" s="58" t="s">
        <v>784</v>
      </c>
      <c r="N92" s="58" t="s">
        <v>785</v>
      </c>
      <c r="O92" s="58"/>
      <c r="P92" s="58"/>
      <c r="Q92" s="58"/>
      <c r="R92" s="58" t="s">
        <v>786</v>
      </c>
      <c r="S92" s="58" t="s">
        <v>787</v>
      </c>
      <c r="T92" s="58" t="s">
        <v>788</v>
      </c>
      <c r="U92" s="58" t="s">
        <v>789</v>
      </c>
      <c r="V92" s="58" t="s">
        <v>790</v>
      </c>
      <c r="W92" s="58" t="s">
        <v>790</v>
      </c>
      <c r="X92" s="58" t="s">
        <v>263</v>
      </c>
      <c r="Y92" s="58" t="s">
        <v>791</v>
      </c>
      <c r="Z92" s="59">
        <v>1</v>
      </c>
      <c r="AA92" s="58" t="s">
        <v>792</v>
      </c>
      <c r="AB92" s="58" t="s">
        <v>793</v>
      </c>
      <c r="AC92" s="58" t="s">
        <v>794</v>
      </c>
      <c r="AD92" s="58" t="s">
        <v>795</v>
      </c>
      <c r="AE92" s="58" t="s">
        <v>78</v>
      </c>
      <c r="AF92" s="59">
        <v>1</v>
      </c>
      <c r="AG92" s="59">
        <v>1000000</v>
      </c>
    </row>
    <row r="93" spans="1:33" ht="101.6" customHeight="1" x14ac:dyDescent="0.25">
      <c r="A93" s="58" t="s">
        <v>796</v>
      </c>
      <c r="B93" s="58" t="s">
        <v>797</v>
      </c>
      <c r="C93" s="58" t="s">
        <v>35</v>
      </c>
      <c r="D93" s="58" t="s">
        <v>798</v>
      </c>
      <c r="E93" s="58" t="s">
        <v>37</v>
      </c>
      <c r="F93" s="58" t="s">
        <v>105</v>
      </c>
      <c r="G93" s="58" t="s">
        <v>39</v>
      </c>
      <c r="H93" s="58" t="s">
        <v>799</v>
      </c>
      <c r="I93" s="58" t="s">
        <v>800</v>
      </c>
      <c r="J93" s="58" t="s">
        <v>801</v>
      </c>
      <c r="K93" s="58" t="s">
        <v>802</v>
      </c>
      <c r="L93" s="58" t="s">
        <v>803</v>
      </c>
      <c r="M93" s="58" t="s">
        <v>804</v>
      </c>
      <c r="N93" s="58" t="s">
        <v>805</v>
      </c>
      <c r="O93" s="58"/>
      <c r="P93" s="58"/>
      <c r="Q93" s="58" t="s">
        <v>806</v>
      </c>
      <c r="R93" s="58" t="s">
        <v>807</v>
      </c>
      <c r="S93" s="58" t="s">
        <v>808</v>
      </c>
      <c r="T93" s="58" t="s">
        <v>809</v>
      </c>
      <c r="U93" s="58" t="s">
        <v>810</v>
      </c>
      <c r="V93" s="58" t="s">
        <v>389</v>
      </c>
      <c r="W93" s="58" t="s">
        <v>389</v>
      </c>
      <c r="X93" s="58" t="s">
        <v>137</v>
      </c>
      <c r="Y93" s="58" t="s">
        <v>811</v>
      </c>
      <c r="Z93" s="59">
        <v>1</v>
      </c>
      <c r="AA93" s="58" t="s">
        <v>812</v>
      </c>
      <c r="AB93" s="58" t="s">
        <v>813</v>
      </c>
      <c r="AC93" s="58" t="s">
        <v>800</v>
      </c>
      <c r="AD93" s="58" t="s">
        <v>814</v>
      </c>
      <c r="AE93" s="58" t="s">
        <v>815</v>
      </c>
      <c r="AF93" s="59">
        <v>1</v>
      </c>
      <c r="AG93" s="59">
        <v>2900000</v>
      </c>
    </row>
    <row r="94" spans="1:33" ht="101.6" customHeight="1" x14ac:dyDescent="0.25">
      <c r="A94" s="58" t="s">
        <v>816</v>
      </c>
      <c r="B94" s="58" t="s">
        <v>817</v>
      </c>
      <c r="C94" s="58" t="s">
        <v>35</v>
      </c>
      <c r="D94" s="58" t="s">
        <v>818</v>
      </c>
      <c r="E94" s="58" t="s">
        <v>37</v>
      </c>
      <c r="F94" s="58" t="s">
        <v>105</v>
      </c>
      <c r="G94" s="58" t="s">
        <v>83</v>
      </c>
      <c r="H94" s="58" t="s">
        <v>819</v>
      </c>
      <c r="I94" s="58" t="s">
        <v>820</v>
      </c>
      <c r="J94" s="58" t="s">
        <v>821</v>
      </c>
      <c r="K94" s="58" t="s">
        <v>822</v>
      </c>
      <c r="L94" s="58" t="s">
        <v>823</v>
      </c>
      <c r="M94" s="58" t="s">
        <v>824</v>
      </c>
      <c r="N94" s="58" t="s">
        <v>825</v>
      </c>
      <c r="O94" s="58"/>
      <c r="P94" s="58"/>
      <c r="Q94" s="58" t="s">
        <v>826</v>
      </c>
      <c r="R94" s="58" t="s">
        <v>827</v>
      </c>
      <c r="S94" s="58" t="s">
        <v>828</v>
      </c>
      <c r="T94" s="58" t="s">
        <v>829</v>
      </c>
      <c r="U94" s="58" t="s">
        <v>830</v>
      </c>
      <c r="V94" s="58" t="s">
        <v>830</v>
      </c>
      <c r="W94" s="58" t="s">
        <v>831</v>
      </c>
      <c r="X94" s="58" t="s">
        <v>547</v>
      </c>
      <c r="Y94" s="58" t="s">
        <v>832</v>
      </c>
      <c r="Z94" s="59">
        <v>1</v>
      </c>
      <c r="AA94" s="58" t="s">
        <v>833</v>
      </c>
      <c r="AB94" s="58" t="s">
        <v>834</v>
      </c>
      <c r="AC94" s="58" t="s">
        <v>835</v>
      </c>
      <c r="AD94" s="58" t="s">
        <v>836</v>
      </c>
      <c r="AE94" s="58" t="s">
        <v>358</v>
      </c>
      <c r="AF94" s="59">
        <v>800</v>
      </c>
      <c r="AG94" s="59">
        <v>350000</v>
      </c>
    </row>
    <row r="95" spans="1:33" ht="101.6" customHeight="1" x14ac:dyDescent="0.25">
      <c r="A95" s="58" t="s">
        <v>837</v>
      </c>
      <c r="B95" s="58" t="s">
        <v>838</v>
      </c>
      <c r="C95" s="58" t="s">
        <v>35</v>
      </c>
      <c r="D95" s="58" t="s">
        <v>839</v>
      </c>
      <c r="E95" s="58" t="s">
        <v>37</v>
      </c>
      <c r="F95" s="58" t="s">
        <v>38</v>
      </c>
      <c r="G95" s="58" t="s">
        <v>39</v>
      </c>
      <c r="H95" s="58" t="s">
        <v>840</v>
      </c>
      <c r="I95" s="58" t="s">
        <v>841</v>
      </c>
      <c r="J95" s="58" t="s">
        <v>842</v>
      </c>
      <c r="K95" s="58" t="s">
        <v>843</v>
      </c>
      <c r="L95" s="58" t="s">
        <v>844</v>
      </c>
      <c r="M95" s="58" t="s">
        <v>845</v>
      </c>
      <c r="N95" s="58" t="s">
        <v>846</v>
      </c>
      <c r="O95" s="58"/>
      <c r="P95" s="58"/>
      <c r="Q95" s="58" t="s">
        <v>847</v>
      </c>
      <c r="R95" s="58" t="s">
        <v>848</v>
      </c>
      <c r="S95" s="58" t="s">
        <v>849</v>
      </c>
      <c r="T95" s="58" t="s">
        <v>850</v>
      </c>
      <c r="U95" s="58" t="s">
        <v>830</v>
      </c>
      <c r="V95" s="58" t="s">
        <v>830</v>
      </c>
      <c r="W95" s="58" t="s">
        <v>830</v>
      </c>
      <c r="X95" s="58" t="s">
        <v>96</v>
      </c>
      <c r="Y95" s="58" t="s">
        <v>851</v>
      </c>
      <c r="Z95" s="59">
        <v>1</v>
      </c>
      <c r="AA95" s="58" t="s">
        <v>852</v>
      </c>
      <c r="AB95" s="58" t="s">
        <v>853</v>
      </c>
      <c r="AC95" s="58" t="s">
        <v>841</v>
      </c>
      <c r="AD95" s="58" t="s">
        <v>854</v>
      </c>
      <c r="AE95" s="58" t="s">
        <v>855</v>
      </c>
      <c r="AF95" s="59">
        <v>1</v>
      </c>
      <c r="AG95" s="59">
        <v>962365</v>
      </c>
    </row>
    <row r="96" spans="1:33" ht="101.6" customHeight="1" x14ac:dyDescent="0.25">
      <c r="A96" s="58" t="s">
        <v>856</v>
      </c>
      <c r="B96" s="58" t="s">
        <v>857</v>
      </c>
      <c r="C96" s="58" t="s">
        <v>35</v>
      </c>
      <c r="D96" s="58" t="s">
        <v>858</v>
      </c>
      <c r="E96" s="58" t="s">
        <v>37</v>
      </c>
      <c r="F96" s="58" t="s">
        <v>38</v>
      </c>
      <c r="G96" s="58" t="s">
        <v>39</v>
      </c>
      <c r="H96" s="58" t="s">
        <v>859</v>
      </c>
      <c r="I96" s="58" t="s">
        <v>860</v>
      </c>
      <c r="J96" s="58" t="s">
        <v>861</v>
      </c>
      <c r="K96" s="58" t="s">
        <v>862</v>
      </c>
      <c r="L96" s="58" t="s">
        <v>863</v>
      </c>
      <c r="M96" s="58" t="s">
        <v>864</v>
      </c>
      <c r="N96" s="58" t="s">
        <v>865</v>
      </c>
      <c r="O96" s="58"/>
      <c r="P96" s="58"/>
      <c r="Q96" s="58" t="s">
        <v>866</v>
      </c>
      <c r="R96" s="58" t="s">
        <v>867</v>
      </c>
      <c r="S96" s="58" t="s">
        <v>868</v>
      </c>
      <c r="T96" s="58" t="s">
        <v>869</v>
      </c>
      <c r="U96" s="58" t="s">
        <v>830</v>
      </c>
      <c r="V96" s="58" t="s">
        <v>830</v>
      </c>
      <c r="W96" s="58" t="s">
        <v>831</v>
      </c>
      <c r="X96" s="58" t="s">
        <v>174</v>
      </c>
      <c r="Y96" s="58" t="s">
        <v>870</v>
      </c>
      <c r="Z96" s="59">
        <v>1</v>
      </c>
      <c r="AA96" s="58" t="s">
        <v>871</v>
      </c>
      <c r="AB96" s="58" t="s">
        <v>872</v>
      </c>
      <c r="AC96" s="58" t="s">
        <v>873</v>
      </c>
      <c r="AD96" s="58" t="s">
        <v>874</v>
      </c>
      <c r="AE96" s="58" t="s">
        <v>78</v>
      </c>
      <c r="AF96" s="59">
        <v>1</v>
      </c>
      <c r="AG96" s="59">
        <v>900000</v>
      </c>
    </row>
    <row r="97" spans="1:33" ht="101.6" customHeight="1" x14ac:dyDescent="0.25">
      <c r="A97" s="58" t="s">
        <v>875</v>
      </c>
      <c r="B97" s="58" t="s">
        <v>876</v>
      </c>
      <c r="C97" s="58" t="s">
        <v>35</v>
      </c>
      <c r="D97" s="58" t="s">
        <v>877</v>
      </c>
      <c r="E97" s="58" t="s">
        <v>37</v>
      </c>
      <c r="F97" s="58" t="s">
        <v>38</v>
      </c>
      <c r="G97" s="58" t="s">
        <v>878</v>
      </c>
      <c r="H97" s="58" t="s">
        <v>879</v>
      </c>
      <c r="I97" s="58" t="s">
        <v>880</v>
      </c>
      <c r="J97" s="58" t="s">
        <v>881</v>
      </c>
      <c r="K97" s="58" t="s">
        <v>882</v>
      </c>
      <c r="L97" s="58" t="s">
        <v>883</v>
      </c>
      <c r="M97" s="58" t="s">
        <v>884</v>
      </c>
      <c r="N97" s="58" t="s">
        <v>885</v>
      </c>
      <c r="O97" s="58"/>
      <c r="P97" s="58"/>
      <c r="Q97" s="58" t="s">
        <v>886</v>
      </c>
      <c r="R97" s="58" t="s">
        <v>887</v>
      </c>
      <c r="S97" s="58" t="s">
        <v>888</v>
      </c>
      <c r="T97" s="58" t="s">
        <v>889</v>
      </c>
      <c r="U97" s="58" t="s">
        <v>830</v>
      </c>
      <c r="V97" s="58" t="s">
        <v>830</v>
      </c>
      <c r="W97" s="58" t="s">
        <v>831</v>
      </c>
      <c r="X97" s="58" t="s">
        <v>174</v>
      </c>
      <c r="Y97" s="58" t="s">
        <v>890</v>
      </c>
      <c r="Z97" s="59">
        <v>1</v>
      </c>
      <c r="AA97" s="58" t="s">
        <v>891</v>
      </c>
      <c r="AB97" s="58" t="s">
        <v>892</v>
      </c>
      <c r="AC97" s="58" t="s">
        <v>893</v>
      </c>
      <c r="AD97" s="58" t="s">
        <v>894</v>
      </c>
      <c r="AE97" s="58" t="s">
        <v>78</v>
      </c>
      <c r="AF97" s="59">
        <v>3</v>
      </c>
      <c r="AG97" s="59">
        <v>2400000</v>
      </c>
    </row>
    <row r="98" spans="1:33" ht="101.6" customHeight="1" x14ac:dyDescent="0.25">
      <c r="A98" s="58" t="s">
        <v>895</v>
      </c>
      <c r="B98" s="58" t="s">
        <v>896</v>
      </c>
      <c r="C98" s="58" t="s">
        <v>35</v>
      </c>
      <c r="D98" s="58" t="s">
        <v>897</v>
      </c>
      <c r="E98" s="58" t="s">
        <v>37</v>
      </c>
      <c r="F98" s="58" t="s">
        <v>38</v>
      </c>
      <c r="G98" s="58" t="s">
        <v>83</v>
      </c>
      <c r="H98" s="58" t="s">
        <v>898</v>
      </c>
      <c r="I98" s="58" t="s">
        <v>899</v>
      </c>
      <c r="J98" s="58" t="s">
        <v>900</v>
      </c>
      <c r="K98" s="58"/>
      <c r="L98" s="58" t="s">
        <v>901</v>
      </c>
      <c r="M98" s="58" t="s">
        <v>902</v>
      </c>
      <c r="N98" s="58" t="s">
        <v>903</v>
      </c>
      <c r="O98" s="58"/>
      <c r="P98" s="58"/>
      <c r="Q98" s="58" t="s">
        <v>904</v>
      </c>
      <c r="R98" s="58" t="s">
        <v>905</v>
      </c>
      <c r="S98" s="58" t="s">
        <v>906</v>
      </c>
      <c r="T98" s="58" t="s">
        <v>869</v>
      </c>
      <c r="U98" s="58" t="s">
        <v>830</v>
      </c>
      <c r="V98" s="58" t="s">
        <v>830</v>
      </c>
      <c r="W98" s="58" t="s">
        <v>831</v>
      </c>
      <c r="X98" s="58" t="s">
        <v>547</v>
      </c>
      <c r="Y98" s="58" t="s">
        <v>870</v>
      </c>
      <c r="Z98" s="59">
        <v>1</v>
      </c>
      <c r="AA98" s="58" t="s">
        <v>907</v>
      </c>
      <c r="AB98" s="58" t="s">
        <v>908</v>
      </c>
      <c r="AC98" s="58" t="s">
        <v>909</v>
      </c>
      <c r="AD98" s="58" t="s">
        <v>910</v>
      </c>
      <c r="AE98" s="58" t="s">
        <v>911</v>
      </c>
      <c r="AF98" s="59">
        <v>1</v>
      </c>
      <c r="AG98" s="59">
        <v>1140000</v>
      </c>
    </row>
    <row r="99" spans="1:33" ht="101.6" customHeight="1" x14ac:dyDescent="0.25">
      <c r="A99" s="58" t="s">
        <v>912</v>
      </c>
      <c r="B99" s="58" t="s">
        <v>913</v>
      </c>
      <c r="C99" s="58" t="s">
        <v>35</v>
      </c>
      <c r="D99" s="58" t="s">
        <v>914</v>
      </c>
      <c r="E99" s="58" t="s">
        <v>37</v>
      </c>
      <c r="F99" s="58" t="s">
        <v>38</v>
      </c>
      <c r="G99" s="58" t="s">
        <v>83</v>
      </c>
      <c r="H99" s="58" t="s">
        <v>779</v>
      </c>
      <c r="I99" s="58" t="s">
        <v>915</v>
      </c>
      <c r="J99" s="58" t="s">
        <v>916</v>
      </c>
      <c r="K99" s="58" t="s">
        <v>917</v>
      </c>
      <c r="L99" s="58" t="s">
        <v>918</v>
      </c>
      <c r="M99" s="58" t="s">
        <v>919</v>
      </c>
      <c r="N99" s="58" t="s">
        <v>920</v>
      </c>
      <c r="O99" s="58"/>
      <c r="P99" s="58"/>
      <c r="Q99" s="58" t="s">
        <v>921</v>
      </c>
      <c r="R99" s="58" t="s">
        <v>922</v>
      </c>
      <c r="S99" s="58" t="s">
        <v>281</v>
      </c>
      <c r="T99" s="58" t="s">
        <v>923</v>
      </c>
      <c r="U99" s="58" t="s">
        <v>830</v>
      </c>
      <c r="V99" s="58" t="s">
        <v>830</v>
      </c>
      <c r="W99" s="58" t="s">
        <v>831</v>
      </c>
      <c r="X99" s="58" t="s">
        <v>263</v>
      </c>
      <c r="Y99" s="58" t="s">
        <v>924</v>
      </c>
      <c r="Z99" s="59">
        <v>1</v>
      </c>
      <c r="AA99" s="58" t="s">
        <v>228</v>
      </c>
      <c r="AB99" s="58" t="s">
        <v>925</v>
      </c>
      <c r="AC99" s="58" t="s">
        <v>926</v>
      </c>
      <c r="AD99" s="58" t="s">
        <v>927</v>
      </c>
      <c r="AE99" s="58" t="s">
        <v>142</v>
      </c>
      <c r="AF99" s="59">
        <v>1</v>
      </c>
      <c r="AG99" s="59">
        <v>1000000</v>
      </c>
    </row>
    <row r="100" spans="1:33" ht="101.6" customHeight="1" x14ac:dyDescent="0.25">
      <c r="A100" s="58" t="s">
        <v>928</v>
      </c>
      <c r="B100" s="58"/>
      <c r="C100" s="58" t="s">
        <v>507</v>
      </c>
      <c r="D100" s="58" t="s">
        <v>929</v>
      </c>
      <c r="E100" s="58" t="s">
        <v>37</v>
      </c>
      <c r="F100" s="58" t="s">
        <v>38</v>
      </c>
      <c r="G100" s="58" t="s">
        <v>39</v>
      </c>
      <c r="H100" s="58" t="s">
        <v>930</v>
      </c>
      <c r="I100" s="58" t="s">
        <v>931</v>
      </c>
      <c r="J100" s="58" t="s">
        <v>932</v>
      </c>
      <c r="K100" s="58" t="s">
        <v>933</v>
      </c>
      <c r="L100" s="58" t="s">
        <v>934</v>
      </c>
      <c r="M100" s="58" t="s">
        <v>935</v>
      </c>
      <c r="N100" s="58" t="s">
        <v>936</v>
      </c>
      <c r="O100" s="58"/>
      <c r="P100" s="58"/>
      <c r="Q100" s="58" t="s">
        <v>937</v>
      </c>
      <c r="R100" s="58" t="s">
        <v>938</v>
      </c>
      <c r="S100" s="58" t="s">
        <v>939</v>
      </c>
      <c r="T100" s="58" t="s">
        <v>940</v>
      </c>
      <c r="U100" s="58" t="s">
        <v>830</v>
      </c>
      <c r="V100" s="58" t="s">
        <v>830</v>
      </c>
      <c r="W100" s="58" t="s">
        <v>831</v>
      </c>
      <c r="X100" s="58"/>
      <c r="Y100" s="58" t="s">
        <v>941</v>
      </c>
      <c r="Z100" s="59">
        <v>1</v>
      </c>
      <c r="AA100" s="58" t="s">
        <v>54</v>
      </c>
      <c r="AB100" s="58" t="s">
        <v>942</v>
      </c>
      <c r="AC100" s="58" t="s">
        <v>943</v>
      </c>
      <c r="AD100" s="58" t="s">
        <v>943</v>
      </c>
      <c r="AE100" s="58" t="s">
        <v>57</v>
      </c>
      <c r="AF100" s="59">
        <v>1</v>
      </c>
      <c r="AG100" s="59">
        <v>447838.84</v>
      </c>
    </row>
    <row r="101" spans="1:33" ht="101.6" customHeight="1" x14ac:dyDescent="0.25">
      <c r="A101" s="58" t="s">
        <v>944</v>
      </c>
      <c r="B101" s="58" t="s">
        <v>945</v>
      </c>
      <c r="C101" s="58" t="s">
        <v>35</v>
      </c>
      <c r="D101" s="58" t="s">
        <v>946</v>
      </c>
      <c r="E101" s="58" t="s">
        <v>37</v>
      </c>
      <c r="F101" s="58" t="s">
        <v>38</v>
      </c>
      <c r="G101" s="58" t="s">
        <v>83</v>
      </c>
      <c r="H101" s="58" t="s">
        <v>947</v>
      </c>
      <c r="I101" s="58" t="s">
        <v>948</v>
      </c>
      <c r="J101" s="58" t="s">
        <v>949</v>
      </c>
      <c r="K101" s="58" t="s">
        <v>950</v>
      </c>
      <c r="L101" s="58" t="s">
        <v>951</v>
      </c>
      <c r="M101" s="58" t="s">
        <v>952</v>
      </c>
      <c r="N101" s="58" t="s">
        <v>953</v>
      </c>
      <c r="O101" s="58"/>
      <c r="P101" s="58"/>
      <c r="Q101" s="58" t="s">
        <v>954</v>
      </c>
      <c r="R101" s="58" t="s">
        <v>955</v>
      </c>
      <c r="S101" s="58" t="s">
        <v>956</v>
      </c>
      <c r="T101" s="58" t="s">
        <v>957</v>
      </c>
      <c r="U101" s="58" t="s">
        <v>830</v>
      </c>
      <c r="V101" s="58" t="s">
        <v>830</v>
      </c>
      <c r="W101" s="58" t="s">
        <v>831</v>
      </c>
      <c r="X101" s="58" t="s">
        <v>96</v>
      </c>
      <c r="Y101" s="58" t="s">
        <v>958</v>
      </c>
      <c r="Z101" s="59">
        <v>1</v>
      </c>
      <c r="AA101" s="58" t="s">
        <v>852</v>
      </c>
      <c r="AB101" s="58" t="s">
        <v>853</v>
      </c>
      <c r="AC101" s="58" t="s">
        <v>959</v>
      </c>
      <c r="AD101" s="58" t="s">
        <v>960</v>
      </c>
      <c r="AE101" s="58" t="s">
        <v>855</v>
      </c>
      <c r="AF101" s="59">
        <v>1</v>
      </c>
      <c r="AG101" s="59">
        <v>920000</v>
      </c>
    </row>
    <row r="102" spans="1:33" ht="101.6" customHeight="1" x14ac:dyDescent="0.25">
      <c r="A102" s="58" t="s">
        <v>944</v>
      </c>
      <c r="B102" s="58" t="s">
        <v>945</v>
      </c>
      <c r="C102" s="58" t="s">
        <v>35</v>
      </c>
      <c r="D102" s="58" t="s">
        <v>946</v>
      </c>
      <c r="E102" s="58" t="s">
        <v>37</v>
      </c>
      <c r="F102" s="58" t="s">
        <v>38</v>
      </c>
      <c r="G102" s="58" t="s">
        <v>83</v>
      </c>
      <c r="H102" s="58" t="s">
        <v>947</v>
      </c>
      <c r="I102" s="58" t="s">
        <v>948</v>
      </c>
      <c r="J102" s="58" t="s">
        <v>949</v>
      </c>
      <c r="K102" s="58" t="s">
        <v>950</v>
      </c>
      <c r="L102" s="58" t="s">
        <v>951</v>
      </c>
      <c r="M102" s="58" t="s">
        <v>952</v>
      </c>
      <c r="N102" s="58" t="s">
        <v>953</v>
      </c>
      <c r="O102" s="58"/>
      <c r="P102" s="58"/>
      <c r="Q102" s="58" t="s">
        <v>954</v>
      </c>
      <c r="R102" s="58" t="s">
        <v>955</v>
      </c>
      <c r="S102" s="58" t="s">
        <v>956</v>
      </c>
      <c r="T102" s="58" t="s">
        <v>957</v>
      </c>
      <c r="U102" s="58" t="s">
        <v>830</v>
      </c>
      <c r="V102" s="58" t="s">
        <v>830</v>
      </c>
      <c r="W102" s="58" t="s">
        <v>831</v>
      </c>
      <c r="X102" s="58" t="s">
        <v>96</v>
      </c>
      <c r="Y102" s="58" t="s">
        <v>958</v>
      </c>
      <c r="Z102" s="59">
        <v>2</v>
      </c>
      <c r="AA102" s="58" t="s">
        <v>852</v>
      </c>
      <c r="AB102" s="58" t="s">
        <v>853</v>
      </c>
      <c r="AC102" s="58" t="s">
        <v>959</v>
      </c>
      <c r="AD102" s="58" t="s">
        <v>959</v>
      </c>
      <c r="AE102" s="58" t="s">
        <v>855</v>
      </c>
      <c r="AF102" s="59">
        <v>1</v>
      </c>
      <c r="AG102" s="59">
        <v>933000</v>
      </c>
    </row>
    <row r="103" spans="1:33" ht="101.6" customHeight="1" x14ac:dyDescent="0.25">
      <c r="A103" s="58" t="s">
        <v>961</v>
      </c>
      <c r="B103" s="58" t="s">
        <v>962</v>
      </c>
      <c r="C103" s="58" t="s">
        <v>35</v>
      </c>
      <c r="D103" s="58" t="s">
        <v>963</v>
      </c>
      <c r="E103" s="58" t="s">
        <v>37</v>
      </c>
      <c r="F103" s="58" t="s">
        <v>38</v>
      </c>
      <c r="G103" s="58" t="s">
        <v>39</v>
      </c>
      <c r="H103" s="58" t="s">
        <v>964</v>
      </c>
      <c r="I103" s="58" t="s">
        <v>965</v>
      </c>
      <c r="J103" s="58" t="s">
        <v>966</v>
      </c>
      <c r="K103" s="58" t="s">
        <v>967</v>
      </c>
      <c r="L103" s="58" t="s">
        <v>968</v>
      </c>
      <c r="M103" s="58" t="s">
        <v>969</v>
      </c>
      <c r="N103" s="58" t="s">
        <v>970</v>
      </c>
      <c r="O103" s="58"/>
      <c r="P103" s="58"/>
      <c r="Q103" s="58" t="s">
        <v>971</v>
      </c>
      <c r="R103" s="58" t="s">
        <v>972</v>
      </c>
      <c r="S103" s="58" t="s">
        <v>973</v>
      </c>
      <c r="T103" s="58" t="s">
        <v>974</v>
      </c>
      <c r="U103" s="58" t="s">
        <v>975</v>
      </c>
      <c r="V103" s="58" t="s">
        <v>976</v>
      </c>
      <c r="W103" s="58" t="s">
        <v>977</v>
      </c>
      <c r="X103" s="58" t="s">
        <v>547</v>
      </c>
      <c r="Y103" s="58" t="s">
        <v>978</v>
      </c>
      <c r="Z103" s="59">
        <v>1</v>
      </c>
      <c r="AA103" s="58" t="s">
        <v>979</v>
      </c>
      <c r="AB103" s="58" t="s">
        <v>980</v>
      </c>
      <c r="AC103" s="58" t="s">
        <v>965</v>
      </c>
      <c r="AD103" s="58" t="s">
        <v>981</v>
      </c>
      <c r="AE103" s="58" t="s">
        <v>78</v>
      </c>
      <c r="AF103" s="59">
        <v>1</v>
      </c>
      <c r="AG103" s="59">
        <v>1977500</v>
      </c>
    </row>
    <row r="104" spans="1:33" ht="101.6" customHeight="1" x14ac:dyDescent="0.25">
      <c r="A104" s="58" t="s">
        <v>982</v>
      </c>
      <c r="B104" s="58" t="s">
        <v>983</v>
      </c>
      <c r="C104" s="58" t="s">
        <v>35</v>
      </c>
      <c r="D104" s="58" t="s">
        <v>984</v>
      </c>
      <c r="E104" s="58" t="s">
        <v>37</v>
      </c>
      <c r="F104" s="58" t="s">
        <v>38</v>
      </c>
      <c r="G104" s="58" t="s">
        <v>39</v>
      </c>
      <c r="H104" s="58" t="s">
        <v>985</v>
      </c>
      <c r="I104" s="58" t="s">
        <v>986</v>
      </c>
      <c r="J104" s="58" t="s">
        <v>987</v>
      </c>
      <c r="K104" s="58" t="s">
        <v>988</v>
      </c>
      <c r="L104" s="58" t="s">
        <v>989</v>
      </c>
      <c r="M104" s="58" t="s">
        <v>990</v>
      </c>
      <c r="N104" s="58" t="s">
        <v>991</v>
      </c>
      <c r="O104" s="58"/>
      <c r="P104" s="58"/>
      <c r="Q104" s="58" t="s">
        <v>992</v>
      </c>
      <c r="R104" s="58" t="s">
        <v>993</v>
      </c>
      <c r="S104" s="58" t="s">
        <v>994</v>
      </c>
      <c r="T104" s="58" t="s">
        <v>995</v>
      </c>
      <c r="U104" s="58" t="s">
        <v>975</v>
      </c>
      <c r="V104" s="58" t="s">
        <v>976</v>
      </c>
      <c r="W104" s="58" t="s">
        <v>977</v>
      </c>
      <c r="X104" s="58" t="s">
        <v>174</v>
      </c>
      <c r="Y104" s="58" t="s">
        <v>996</v>
      </c>
      <c r="Z104" s="59">
        <v>1</v>
      </c>
      <c r="AA104" s="58" t="s">
        <v>997</v>
      </c>
      <c r="AB104" s="58" t="s">
        <v>998</v>
      </c>
      <c r="AC104" s="58" t="s">
        <v>986</v>
      </c>
      <c r="AD104" s="58" t="s">
        <v>981</v>
      </c>
      <c r="AE104" s="58" t="s">
        <v>999</v>
      </c>
      <c r="AF104" s="59">
        <v>36</v>
      </c>
      <c r="AG104" s="59">
        <v>130176000</v>
      </c>
    </row>
    <row r="105" spans="1:33" ht="101.6" customHeight="1" x14ac:dyDescent="0.25">
      <c r="A105" s="58" t="s">
        <v>1000</v>
      </c>
      <c r="B105" s="58" t="s">
        <v>1001</v>
      </c>
      <c r="C105" s="58" t="s">
        <v>35</v>
      </c>
      <c r="D105" s="58" t="s">
        <v>1002</v>
      </c>
      <c r="E105" s="58" t="s">
        <v>37</v>
      </c>
      <c r="F105" s="58" t="s">
        <v>105</v>
      </c>
      <c r="G105" s="58" t="s">
        <v>252</v>
      </c>
      <c r="H105" s="58" t="s">
        <v>819</v>
      </c>
      <c r="I105" s="58" t="s">
        <v>1003</v>
      </c>
      <c r="J105" s="58" t="s">
        <v>1004</v>
      </c>
      <c r="K105" s="58" t="s">
        <v>1005</v>
      </c>
      <c r="L105" s="58" t="s">
        <v>1006</v>
      </c>
      <c r="M105" s="58" t="s">
        <v>1007</v>
      </c>
      <c r="N105" s="58" t="s">
        <v>1008</v>
      </c>
      <c r="O105" s="58"/>
      <c r="P105" s="58"/>
      <c r="Q105" s="58" t="s">
        <v>1009</v>
      </c>
      <c r="R105" s="58" t="s">
        <v>1010</v>
      </c>
      <c r="S105" s="58" t="s">
        <v>1011</v>
      </c>
      <c r="T105" s="58" t="s">
        <v>1012</v>
      </c>
      <c r="U105" s="58" t="s">
        <v>975</v>
      </c>
      <c r="V105" s="58" t="s">
        <v>976</v>
      </c>
      <c r="W105" s="58" t="s">
        <v>977</v>
      </c>
      <c r="X105" s="58" t="s">
        <v>263</v>
      </c>
      <c r="Y105" s="58" t="s">
        <v>1013</v>
      </c>
      <c r="Z105" s="59">
        <v>1</v>
      </c>
      <c r="AA105" s="58" t="s">
        <v>1014</v>
      </c>
      <c r="AB105" s="58" t="s">
        <v>1015</v>
      </c>
      <c r="AC105" s="58" t="s">
        <v>1016</v>
      </c>
      <c r="AD105" s="58" t="s">
        <v>1017</v>
      </c>
      <c r="AE105" s="58" t="s">
        <v>1018</v>
      </c>
      <c r="AF105" s="59">
        <v>1</v>
      </c>
      <c r="AG105" s="59">
        <v>350000</v>
      </c>
    </row>
    <row r="106" spans="1:33" ht="101.6" customHeight="1" x14ac:dyDescent="0.25">
      <c r="A106" s="58" t="s">
        <v>1019</v>
      </c>
      <c r="B106" s="58" t="s">
        <v>1020</v>
      </c>
      <c r="C106" s="58" t="s">
        <v>35</v>
      </c>
      <c r="D106" s="58" t="s">
        <v>1021</v>
      </c>
      <c r="E106" s="58" t="s">
        <v>37</v>
      </c>
      <c r="F106" s="58" t="s">
        <v>105</v>
      </c>
      <c r="G106" s="58" t="s">
        <v>252</v>
      </c>
      <c r="H106" s="58" t="s">
        <v>1022</v>
      </c>
      <c r="I106" s="58" t="s">
        <v>1023</v>
      </c>
      <c r="J106" s="58" t="s">
        <v>1024</v>
      </c>
      <c r="K106" s="58" t="s">
        <v>1025</v>
      </c>
      <c r="L106" s="58" t="s">
        <v>1026</v>
      </c>
      <c r="M106" s="58" t="s">
        <v>1027</v>
      </c>
      <c r="N106" s="58" t="s">
        <v>1028</v>
      </c>
      <c r="O106" s="58"/>
      <c r="P106" s="58"/>
      <c r="Q106" s="58" t="s">
        <v>1029</v>
      </c>
      <c r="R106" s="58" t="s">
        <v>1030</v>
      </c>
      <c r="S106" s="58" t="s">
        <v>1031</v>
      </c>
      <c r="T106" s="58" t="s">
        <v>1032</v>
      </c>
      <c r="U106" s="58" t="s">
        <v>1033</v>
      </c>
      <c r="V106" s="58" t="s">
        <v>976</v>
      </c>
      <c r="W106" s="58" t="s">
        <v>1033</v>
      </c>
      <c r="X106" s="58" t="s">
        <v>263</v>
      </c>
      <c r="Y106" s="58" t="s">
        <v>1034</v>
      </c>
      <c r="Z106" s="59">
        <v>1</v>
      </c>
      <c r="AA106" s="58" t="s">
        <v>1035</v>
      </c>
      <c r="AB106" s="58" t="s">
        <v>1036</v>
      </c>
      <c r="AC106" s="58" t="s">
        <v>1023</v>
      </c>
      <c r="AD106" s="58" t="s">
        <v>121</v>
      </c>
      <c r="AE106" s="58" t="s">
        <v>1037</v>
      </c>
      <c r="AF106" s="59">
        <v>1</v>
      </c>
      <c r="AG106" s="59">
        <v>600000</v>
      </c>
    </row>
    <row r="107" spans="1:33" ht="101.6" customHeight="1" x14ac:dyDescent="0.25">
      <c r="A107" s="58" t="s">
        <v>1038</v>
      </c>
      <c r="B107" s="58" t="s">
        <v>1039</v>
      </c>
      <c r="C107" s="58" t="s">
        <v>35</v>
      </c>
      <c r="D107" s="58" t="s">
        <v>1040</v>
      </c>
      <c r="E107" s="58" t="s">
        <v>37</v>
      </c>
      <c r="F107" s="58" t="s">
        <v>105</v>
      </c>
      <c r="G107" s="58" t="s">
        <v>83</v>
      </c>
      <c r="H107" s="58" t="s">
        <v>1041</v>
      </c>
      <c r="I107" s="58" t="s">
        <v>1042</v>
      </c>
      <c r="J107" s="58" t="s">
        <v>1043</v>
      </c>
      <c r="K107" s="58" t="s">
        <v>1044</v>
      </c>
      <c r="L107" s="58" t="s">
        <v>1045</v>
      </c>
      <c r="M107" s="58" t="s">
        <v>1046</v>
      </c>
      <c r="N107" s="58" t="s">
        <v>1047</v>
      </c>
      <c r="O107" s="58"/>
      <c r="P107" s="58"/>
      <c r="Q107" s="58" t="s">
        <v>1048</v>
      </c>
      <c r="R107" s="58" t="s">
        <v>1049</v>
      </c>
      <c r="S107" s="58" t="s">
        <v>1050</v>
      </c>
      <c r="T107" s="58" t="s">
        <v>1051</v>
      </c>
      <c r="U107" s="58" t="s">
        <v>1052</v>
      </c>
      <c r="V107" s="58" t="s">
        <v>976</v>
      </c>
      <c r="W107" s="58" t="s">
        <v>1052</v>
      </c>
      <c r="X107" s="58" t="s">
        <v>96</v>
      </c>
      <c r="Y107" s="58" t="s">
        <v>1053</v>
      </c>
      <c r="Z107" s="59">
        <v>1</v>
      </c>
      <c r="AA107" s="58" t="s">
        <v>1054</v>
      </c>
      <c r="AB107" s="58" t="s">
        <v>1055</v>
      </c>
      <c r="AC107" s="58" t="s">
        <v>1042</v>
      </c>
      <c r="AD107" s="58" t="s">
        <v>1017</v>
      </c>
      <c r="AE107" s="58" t="s">
        <v>911</v>
      </c>
      <c r="AF107" s="59">
        <v>1</v>
      </c>
      <c r="AG107" s="59">
        <v>850000</v>
      </c>
    </row>
    <row r="108" spans="1:33" ht="101.6" customHeight="1" x14ac:dyDescent="0.25">
      <c r="A108" s="58" t="s">
        <v>1056</v>
      </c>
      <c r="B108" s="58" t="s">
        <v>1057</v>
      </c>
      <c r="C108" s="58" t="s">
        <v>35</v>
      </c>
      <c r="D108" s="58" t="s">
        <v>1058</v>
      </c>
      <c r="E108" s="58" t="s">
        <v>37</v>
      </c>
      <c r="F108" s="58" t="s">
        <v>38</v>
      </c>
      <c r="G108" s="58" t="s">
        <v>39</v>
      </c>
      <c r="H108" s="58" t="s">
        <v>1059</v>
      </c>
      <c r="I108" s="58" t="s">
        <v>1060</v>
      </c>
      <c r="J108" s="58" t="s">
        <v>1061</v>
      </c>
      <c r="K108" s="58" t="s">
        <v>1062</v>
      </c>
      <c r="L108" s="58" t="s">
        <v>968</v>
      </c>
      <c r="M108" s="58" t="s">
        <v>1063</v>
      </c>
      <c r="N108" s="58" t="s">
        <v>1064</v>
      </c>
      <c r="O108" s="58"/>
      <c r="P108" s="58"/>
      <c r="Q108" s="58" t="s">
        <v>1065</v>
      </c>
      <c r="R108" s="58" t="s">
        <v>1066</v>
      </c>
      <c r="S108" s="58" t="s">
        <v>1067</v>
      </c>
      <c r="T108" s="58" t="s">
        <v>1068</v>
      </c>
      <c r="U108" s="58" t="s">
        <v>975</v>
      </c>
      <c r="V108" s="58" t="s">
        <v>976</v>
      </c>
      <c r="W108" s="58" t="s">
        <v>977</v>
      </c>
      <c r="X108" s="58" t="s">
        <v>547</v>
      </c>
      <c r="Y108" s="58" t="s">
        <v>1069</v>
      </c>
      <c r="Z108" s="59">
        <v>1</v>
      </c>
      <c r="AA108" s="58" t="s">
        <v>979</v>
      </c>
      <c r="AB108" s="58" t="s">
        <v>980</v>
      </c>
      <c r="AC108" s="58" t="s">
        <v>1060</v>
      </c>
      <c r="AD108" s="58" t="s">
        <v>981</v>
      </c>
      <c r="AE108" s="58" t="s">
        <v>78</v>
      </c>
      <c r="AF108" s="59">
        <v>1</v>
      </c>
      <c r="AG108" s="59">
        <v>1674400.1</v>
      </c>
    </row>
    <row r="109" spans="1:33" ht="101.6" customHeight="1" x14ac:dyDescent="0.25">
      <c r="A109" s="58" t="s">
        <v>1070</v>
      </c>
      <c r="B109" s="58" t="s">
        <v>1071</v>
      </c>
      <c r="C109" s="58" t="s">
        <v>35</v>
      </c>
      <c r="D109" s="58" t="s">
        <v>1072</v>
      </c>
      <c r="E109" s="58" t="s">
        <v>37</v>
      </c>
      <c r="F109" s="58" t="s">
        <v>38</v>
      </c>
      <c r="G109" s="58" t="s">
        <v>83</v>
      </c>
      <c r="H109" s="58" t="s">
        <v>1073</v>
      </c>
      <c r="I109" s="58" t="s">
        <v>1074</v>
      </c>
      <c r="J109" s="58" t="s">
        <v>1075</v>
      </c>
      <c r="K109" s="58" t="s">
        <v>1076</v>
      </c>
      <c r="L109" s="58" t="s">
        <v>1077</v>
      </c>
      <c r="M109" s="58" t="s">
        <v>1078</v>
      </c>
      <c r="N109" s="58" t="s">
        <v>1079</v>
      </c>
      <c r="O109" s="58"/>
      <c r="P109" s="58"/>
      <c r="Q109" s="58" t="s">
        <v>1080</v>
      </c>
      <c r="R109" s="58" t="s">
        <v>1081</v>
      </c>
      <c r="S109" s="58" t="s">
        <v>1067</v>
      </c>
      <c r="T109" s="58" t="s">
        <v>1082</v>
      </c>
      <c r="U109" s="58" t="s">
        <v>975</v>
      </c>
      <c r="V109" s="58" t="s">
        <v>976</v>
      </c>
      <c r="W109" s="58" t="s">
        <v>977</v>
      </c>
      <c r="X109" s="58" t="s">
        <v>96</v>
      </c>
      <c r="Y109" s="58" t="s">
        <v>1083</v>
      </c>
      <c r="Z109" s="59">
        <v>1</v>
      </c>
      <c r="AA109" s="58" t="s">
        <v>1084</v>
      </c>
      <c r="AB109" s="58" t="s">
        <v>1085</v>
      </c>
      <c r="AC109" s="58" t="s">
        <v>1074</v>
      </c>
      <c r="AD109" s="58" t="s">
        <v>1017</v>
      </c>
      <c r="AE109" s="58" t="s">
        <v>911</v>
      </c>
      <c r="AF109" s="59">
        <v>3</v>
      </c>
      <c r="AG109" s="59">
        <v>1500000</v>
      </c>
    </row>
    <row r="110" spans="1:33" ht="101.6" customHeight="1" x14ac:dyDescent="0.25">
      <c r="A110" s="58" t="s">
        <v>1086</v>
      </c>
      <c r="B110" s="58"/>
      <c r="C110" s="58" t="s">
        <v>507</v>
      </c>
      <c r="D110" s="58" t="s">
        <v>1087</v>
      </c>
      <c r="E110" s="58" t="s">
        <v>37</v>
      </c>
      <c r="F110" s="58" t="s">
        <v>105</v>
      </c>
      <c r="G110" s="58" t="s">
        <v>252</v>
      </c>
      <c r="H110" s="58" t="s">
        <v>1088</v>
      </c>
      <c r="I110" s="58" t="s">
        <v>1089</v>
      </c>
      <c r="J110" s="58" t="s">
        <v>1090</v>
      </c>
      <c r="K110" s="58" t="s">
        <v>1091</v>
      </c>
      <c r="L110" s="58" t="s">
        <v>1092</v>
      </c>
      <c r="M110" s="58" t="s">
        <v>1093</v>
      </c>
      <c r="N110" s="58" t="s">
        <v>1094</v>
      </c>
      <c r="O110" s="58"/>
      <c r="P110" s="58"/>
      <c r="Q110" s="58" t="s">
        <v>1048</v>
      </c>
      <c r="R110" s="58" t="s">
        <v>1095</v>
      </c>
      <c r="S110" s="58" t="s">
        <v>1096</v>
      </c>
      <c r="T110" s="58" t="s">
        <v>1097</v>
      </c>
      <c r="U110" s="58" t="s">
        <v>975</v>
      </c>
      <c r="V110" s="58" t="s">
        <v>976</v>
      </c>
      <c r="W110" s="58" t="s">
        <v>977</v>
      </c>
      <c r="X110" s="58"/>
      <c r="Y110" s="58" t="s">
        <v>1098</v>
      </c>
      <c r="Z110" s="59">
        <v>1</v>
      </c>
      <c r="AA110" s="58" t="s">
        <v>1099</v>
      </c>
      <c r="AB110" s="58" t="s">
        <v>1100</v>
      </c>
      <c r="AC110" s="58" t="s">
        <v>1089</v>
      </c>
      <c r="AD110" s="58" t="s">
        <v>1017</v>
      </c>
      <c r="AE110" s="58" t="s">
        <v>911</v>
      </c>
      <c r="AF110" s="59">
        <v>19</v>
      </c>
      <c r="AG110" s="59">
        <v>4180000</v>
      </c>
    </row>
    <row r="111" spans="1:33" ht="101.6" customHeight="1" x14ac:dyDescent="0.25">
      <c r="A111" s="58" t="s">
        <v>1086</v>
      </c>
      <c r="B111" s="58"/>
      <c r="C111" s="58" t="s">
        <v>507</v>
      </c>
      <c r="D111" s="58" t="s">
        <v>1087</v>
      </c>
      <c r="E111" s="58" t="s">
        <v>37</v>
      </c>
      <c r="F111" s="58" t="s">
        <v>105</v>
      </c>
      <c r="G111" s="58" t="s">
        <v>252</v>
      </c>
      <c r="H111" s="58" t="s">
        <v>1088</v>
      </c>
      <c r="I111" s="58" t="s">
        <v>1089</v>
      </c>
      <c r="J111" s="58" t="s">
        <v>1090</v>
      </c>
      <c r="K111" s="58" t="s">
        <v>1091</v>
      </c>
      <c r="L111" s="58" t="s">
        <v>1092</v>
      </c>
      <c r="M111" s="58" t="s">
        <v>1093</v>
      </c>
      <c r="N111" s="58" t="s">
        <v>1094</v>
      </c>
      <c r="O111" s="58"/>
      <c r="P111" s="58"/>
      <c r="Q111" s="58" t="s">
        <v>1048</v>
      </c>
      <c r="R111" s="58" t="s">
        <v>1095</v>
      </c>
      <c r="S111" s="58" t="s">
        <v>1096</v>
      </c>
      <c r="T111" s="58" t="s">
        <v>1097</v>
      </c>
      <c r="U111" s="58" t="s">
        <v>975</v>
      </c>
      <c r="V111" s="58" t="s">
        <v>976</v>
      </c>
      <c r="W111" s="58" t="s">
        <v>977</v>
      </c>
      <c r="X111" s="58"/>
      <c r="Y111" s="58" t="s">
        <v>1098</v>
      </c>
      <c r="Z111" s="59">
        <v>2</v>
      </c>
      <c r="AA111" s="58" t="s">
        <v>1099</v>
      </c>
      <c r="AB111" s="58" t="s">
        <v>1101</v>
      </c>
      <c r="AC111" s="58" t="s">
        <v>1042</v>
      </c>
      <c r="AD111" s="58" t="s">
        <v>1017</v>
      </c>
      <c r="AE111" s="58" t="s">
        <v>911</v>
      </c>
      <c r="AF111" s="59">
        <v>12</v>
      </c>
      <c r="AG111" s="59">
        <v>1860000</v>
      </c>
    </row>
    <row r="112" spans="1:33" ht="101.6" customHeight="1" x14ac:dyDescent="0.25">
      <c r="A112" s="58" t="s">
        <v>1102</v>
      </c>
      <c r="B112" s="58" t="s">
        <v>1103</v>
      </c>
      <c r="C112" s="58" t="s">
        <v>35</v>
      </c>
      <c r="D112" s="58" t="s">
        <v>1104</v>
      </c>
      <c r="E112" s="58" t="s">
        <v>37</v>
      </c>
      <c r="F112" s="58" t="s">
        <v>105</v>
      </c>
      <c r="G112" s="58" t="s">
        <v>252</v>
      </c>
      <c r="H112" s="58" t="s">
        <v>819</v>
      </c>
      <c r="I112" s="58" t="s">
        <v>1003</v>
      </c>
      <c r="J112" s="58" t="s">
        <v>1004</v>
      </c>
      <c r="K112" s="58" t="s">
        <v>1005</v>
      </c>
      <c r="L112" s="58" t="s">
        <v>1006</v>
      </c>
      <c r="M112" s="58" t="s">
        <v>1007</v>
      </c>
      <c r="N112" s="58" t="s">
        <v>1008</v>
      </c>
      <c r="O112" s="58"/>
      <c r="P112" s="58"/>
      <c r="Q112" s="58" t="s">
        <v>1009</v>
      </c>
      <c r="R112" s="58" t="s">
        <v>1105</v>
      </c>
      <c r="S112" s="58" t="s">
        <v>1106</v>
      </c>
      <c r="T112" s="58" t="s">
        <v>1107</v>
      </c>
      <c r="U112" s="58" t="s">
        <v>977</v>
      </c>
      <c r="V112" s="58" t="s">
        <v>977</v>
      </c>
      <c r="W112" s="58" t="s">
        <v>977</v>
      </c>
      <c r="X112" s="58" t="s">
        <v>263</v>
      </c>
      <c r="Y112" s="58" t="s">
        <v>1108</v>
      </c>
      <c r="Z112" s="59">
        <v>1</v>
      </c>
      <c r="AA112" s="58" t="s">
        <v>1014</v>
      </c>
      <c r="AB112" s="58" t="s">
        <v>1015</v>
      </c>
      <c r="AC112" s="58" t="s">
        <v>1016</v>
      </c>
      <c r="AD112" s="58" t="s">
        <v>1017</v>
      </c>
      <c r="AE112" s="58" t="s">
        <v>1018</v>
      </c>
      <c r="AF112" s="59">
        <v>1</v>
      </c>
      <c r="AG112" s="59">
        <v>350000</v>
      </c>
    </row>
    <row r="113" spans="1:33" ht="101.6" customHeight="1" x14ac:dyDescent="0.25">
      <c r="A113" s="58" t="s">
        <v>1109</v>
      </c>
      <c r="B113" s="58" t="s">
        <v>1110</v>
      </c>
      <c r="C113" s="58" t="s">
        <v>35</v>
      </c>
      <c r="D113" s="58" t="s">
        <v>1111</v>
      </c>
      <c r="E113" s="58" t="s">
        <v>37</v>
      </c>
      <c r="F113" s="58" t="s">
        <v>105</v>
      </c>
      <c r="G113" s="58" t="s">
        <v>83</v>
      </c>
      <c r="H113" s="58" t="s">
        <v>106</v>
      </c>
      <c r="I113" s="58" t="s">
        <v>1112</v>
      </c>
      <c r="J113" s="58" t="s">
        <v>1113</v>
      </c>
      <c r="K113" s="58" t="s">
        <v>1114</v>
      </c>
      <c r="L113" s="58" t="s">
        <v>1115</v>
      </c>
      <c r="M113" s="58" t="s">
        <v>1116</v>
      </c>
      <c r="N113" s="58" t="s">
        <v>1117</v>
      </c>
      <c r="O113" s="58"/>
      <c r="P113" s="58"/>
      <c r="Q113" s="58" t="s">
        <v>1118</v>
      </c>
      <c r="R113" s="58" t="s">
        <v>1119</v>
      </c>
      <c r="S113" s="58" t="s">
        <v>1120</v>
      </c>
      <c r="T113" s="58" t="s">
        <v>1121</v>
      </c>
      <c r="U113" s="58" t="s">
        <v>975</v>
      </c>
      <c r="V113" s="58" t="s">
        <v>976</v>
      </c>
      <c r="W113" s="58" t="s">
        <v>977</v>
      </c>
      <c r="X113" s="58" t="s">
        <v>174</v>
      </c>
      <c r="Y113" s="58" t="s">
        <v>1122</v>
      </c>
      <c r="Z113" s="59">
        <v>1</v>
      </c>
      <c r="AA113" s="58" t="s">
        <v>1123</v>
      </c>
      <c r="AB113" s="58" t="s">
        <v>1124</v>
      </c>
      <c r="AC113" s="58" t="s">
        <v>1112</v>
      </c>
      <c r="AD113" s="58" t="s">
        <v>1017</v>
      </c>
      <c r="AE113" s="58" t="s">
        <v>1037</v>
      </c>
      <c r="AF113" s="59">
        <v>1</v>
      </c>
      <c r="AG113" s="59">
        <v>800000</v>
      </c>
    </row>
    <row r="114" spans="1:33" ht="101.6" customHeight="1" x14ac:dyDescent="0.25">
      <c r="A114" s="58" t="s">
        <v>1125</v>
      </c>
      <c r="B114" s="58" t="s">
        <v>1126</v>
      </c>
      <c r="C114" s="58" t="s">
        <v>35</v>
      </c>
      <c r="D114" s="58" t="s">
        <v>1127</v>
      </c>
      <c r="E114" s="58" t="s">
        <v>37</v>
      </c>
      <c r="F114" s="58" t="s">
        <v>105</v>
      </c>
      <c r="G114" s="58" t="s">
        <v>83</v>
      </c>
      <c r="H114" s="58" t="s">
        <v>1128</v>
      </c>
      <c r="I114" s="58" t="s">
        <v>1129</v>
      </c>
      <c r="J114" s="58" t="s">
        <v>1130</v>
      </c>
      <c r="K114" s="58" t="s">
        <v>1131</v>
      </c>
      <c r="L114" s="58" t="s">
        <v>1077</v>
      </c>
      <c r="M114" s="58" t="s">
        <v>1132</v>
      </c>
      <c r="N114" s="58" t="s">
        <v>1133</v>
      </c>
      <c r="O114" s="58"/>
      <c r="P114" s="58"/>
      <c r="Q114" s="58" t="s">
        <v>1134</v>
      </c>
      <c r="R114" s="58" t="s">
        <v>1135</v>
      </c>
      <c r="S114" s="58" t="s">
        <v>516</v>
      </c>
      <c r="T114" s="58" t="s">
        <v>1136</v>
      </c>
      <c r="U114" s="58" t="s">
        <v>977</v>
      </c>
      <c r="V114" s="58" t="s">
        <v>976</v>
      </c>
      <c r="W114" s="58" t="s">
        <v>1137</v>
      </c>
      <c r="X114" s="58" t="s">
        <v>174</v>
      </c>
      <c r="Y114" s="58" t="s">
        <v>526</v>
      </c>
      <c r="Z114" s="59">
        <v>1</v>
      </c>
      <c r="AA114" s="58" t="s">
        <v>1138</v>
      </c>
      <c r="AB114" s="58" t="s">
        <v>1139</v>
      </c>
      <c r="AC114" s="58" t="s">
        <v>1129</v>
      </c>
      <c r="AD114" s="58" t="s">
        <v>1017</v>
      </c>
      <c r="AE114" s="58" t="s">
        <v>911</v>
      </c>
      <c r="AF114" s="59">
        <v>1</v>
      </c>
      <c r="AG114" s="59">
        <v>25000000</v>
      </c>
    </row>
    <row r="115" spans="1:33" ht="101.6" customHeight="1" x14ac:dyDescent="0.25">
      <c r="A115" s="58" t="s">
        <v>1140</v>
      </c>
      <c r="B115" s="58" t="s">
        <v>1141</v>
      </c>
      <c r="C115" s="58" t="s">
        <v>35</v>
      </c>
      <c r="D115" s="58" t="s">
        <v>1142</v>
      </c>
      <c r="E115" s="58" t="s">
        <v>37</v>
      </c>
      <c r="F115" s="58" t="s">
        <v>38</v>
      </c>
      <c r="G115" s="58" t="s">
        <v>39</v>
      </c>
      <c r="H115" s="58" t="s">
        <v>1143</v>
      </c>
      <c r="I115" s="58" t="s">
        <v>1144</v>
      </c>
      <c r="J115" s="58" t="s">
        <v>1145</v>
      </c>
      <c r="K115" s="58" t="s">
        <v>1146</v>
      </c>
      <c r="L115" s="58" t="s">
        <v>1147</v>
      </c>
      <c r="M115" s="58" t="s">
        <v>1148</v>
      </c>
      <c r="N115" s="58" t="s">
        <v>1149</v>
      </c>
      <c r="O115" s="58"/>
      <c r="P115" s="58"/>
      <c r="Q115" s="58" t="s">
        <v>1150</v>
      </c>
      <c r="R115" s="58" t="s">
        <v>1151</v>
      </c>
      <c r="S115" s="58" t="s">
        <v>1152</v>
      </c>
      <c r="T115" s="58" t="s">
        <v>1153</v>
      </c>
      <c r="U115" s="58" t="s">
        <v>1154</v>
      </c>
      <c r="V115" s="58" t="s">
        <v>1154</v>
      </c>
      <c r="W115" s="58" t="s">
        <v>1155</v>
      </c>
      <c r="X115" s="58" t="s">
        <v>174</v>
      </c>
      <c r="Y115" s="58" t="s">
        <v>1156</v>
      </c>
      <c r="Z115" s="59">
        <v>1</v>
      </c>
      <c r="AA115" s="58" t="s">
        <v>139</v>
      </c>
      <c r="AB115" s="58" t="s">
        <v>140</v>
      </c>
      <c r="AC115" s="58" t="s">
        <v>1157</v>
      </c>
      <c r="AD115" s="58" t="s">
        <v>1158</v>
      </c>
      <c r="AE115" s="58" t="s">
        <v>142</v>
      </c>
      <c r="AF115" s="59">
        <v>3</v>
      </c>
      <c r="AG115" s="59">
        <v>1525500</v>
      </c>
    </row>
    <row r="116" spans="1:33" ht="101.6" customHeight="1" x14ac:dyDescent="0.25">
      <c r="A116" s="58" t="s">
        <v>1159</v>
      </c>
      <c r="B116" s="58" t="s">
        <v>817</v>
      </c>
      <c r="C116" s="58" t="s">
        <v>35</v>
      </c>
      <c r="D116" s="58" t="s">
        <v>1160</v>
      </c>
      <c r="E116" s="58" t="s">
        <v>37</v>
      </c>
      <c r="F116" s="58" t="s">
        <v>105</v>
      </c>
      <c r="G116" s="58" t="s">
        <v>83</v>
      </c>
      <c r="H116" s="58" t="s">
        <v>1161</v>
      </c>
      <c r="I116" s="58" t="s">
        <v>1162</v>
      </c>
      <c r="J116" s="58" t="s">
        <v>1163</v>
      </c>
      <c r="K116" s="58" t="s">
        <v>1164</v>
      </c>
      <c r="L116" s="58" t="s">
        <v>1165</v>
      </c>
      <c r="M116" s="58" t="s">
        <v>1166</v>
      </c>
      <c r="N116" s="58" t="s">
        <v>1167</v>
      </c>
      <c r="O116" s="58"/>
      <c r="P116" s="58"/>
      <c r="Q116" s="58" t="s">
        <v>1168</v>
      </c>
      <c r="R116" s="58" t="s">
        <v>1169</v>
      </c>
      <c r="S116" s="58" t="s">
        <v>92</v>
      </c>
      <c r="T116" s="58" t="s">
        <v>1170</v>
      </c>
      <c r="U116" s="58" t="s">
        <v>1154</v>
      </c>
      <c r="V116" s="58" t="s">
        <v>1154</v>
      </c>
      <c r="W116" s="58" t="s">
        <v>1155</v>
      </c>
      <c r="X116" s="58" t="s">
        <v>547</v>
      </c>
      <c r="Y116" s="58" t="s">
        <v>1171</v>
      </c>
      <c r="Z116" s="59">
        <v>1</v>
      </c>
      <c r="AA116" s="58" t="s">
        <v>833</v>
      </c>
      <c r="AB116" s="58" t="s">
        <v>1172</v>
      </c>
      <c r="AC116" s="58" t="s">
        <v>1162</v>
      </c>
      <c r="AD116" s="58" t="s">
        <v>1158</v>
      </c>
      <c r="AE116" s="58" t="s">
        <v>358</v>
      </c>
      <c r="AF116" s="59">
        <v>520</v>
      </c>
      <c r="AG116" s="59">
        <v>249600</v>
      </c>
    </row>
    <row r="117" spans="1:33" ht="101.6" customHeight="1" x14ac:dyDescent="0.25">
      <c r="A117" s="58" t="s">
        <v>1173</v>
      </c>
      <c r="B117" s="58" t="s">
        <v>1174</v>
      </c>
      <c r="C117" s="58" t="s">
        <v>35</v>
      </c>
      <c r="D117" s="58" t="s">
        <v>1175</v>
      </c>
      <c r="E117" s="58" t="s">
        <v>37</v>
      </c>
      <c r="F117" s="58" t="s">
        <v>38</v>
      </c>
      <c r="G117" s="58" t="s">
        <v>39</v>
      </c>
      <c r="H117" s="58" t="s">
        <v>1176</v>
      </c>
      <c r="I117" s="58" t="s">
        <v>1177</v>
      </c>
      <c r="J117" s="58" t="s">
        <v>1178</v>
      </c>
      <c r="K117" s="58" t="s">
        <v>1179</v>
      </c>
      <c r="L117" s="58" t="s">
        <v>1180</v>
      </c>
      <c r="M117" s="58" t="s">
        <v>1181</v>
      </c>
      <c r="N117" s="58" t="s">
        <v>1182</v>
      </c>
      <c r="O117" s="58"/>
      <c r="P117" s="58"/>
      <c r="Q117" s="58" t="s">
        <v>1183</v>
      </c>
      <c r="R117" s="58" t="s">
        <v>1184</v>
      </c>
      <c r="S117" s="58" t="s">
        <v>1185</v>
      </c>
      <c r="T117" s="58" t="s">
        <v>1186</v>
      </c>
      <c r="U117" s="58" t="s">
        <v>1187</v>
      </c>
      <c r="V117" s="58" t="s">
        <v>1187</v>
      </c>
      <c r="W117" s="58" t="s">
        <v>1155</v>
      </c>
      <c r="X117" s="58" t="s">
        <v>226</v>
      </c>
      <c r="Y117" s="58" t="s">
        <v>1188</v>
      </c>
      <c r="Z117" s="59">
        <v>1</v>
      </c>
      <c r="AA117" s="58" t="s">
        <v>54</v>
      </c>
      <c r="AB117" s="58" t="s">
        <v>1189</v>
      </c>
      <c r="AC117" s="58" t="s">
        <v>1177</v>
      </c>
      <c r="AD117" s="58" t="s">
        <v>1158</v>
      </c>
      <c r="AE117" s="58" t="s">
        <v>57</v>
      </c>
      <c r="AF117" s="59">
        <v>1</v>
      </c>
      <c r="AG117" s="59">
        <v>2172984.35</v>
      </c>
    </row>
    <row r="118" spans="1:33" ht="101.6" customHeight="1" x14ac:dyDescent="0.25">
      <c r="A118" s="58" t="s">
        <v>1190</v>
      </c>
      <c r="B118" s="58"/>
      <c r="C118" s="58" t="s">
        <v>507</v>
      </c>
      <c r="D118" s="58" t="s">
        <v>1191</v>
      </c>
      <c r="E118" s="58" t="s">
        <v>37</v>
      </c>
      <c r="F118" s="58" t="s">
        <v>38</v>
      </c>
      <c r="G118" s="58" t="s">
        <v>39</v>
      </c>
      <c r="H118" s="58" t="s">
        <v>1192</v>
      </c>
      <c r="I118" s="58" t="s">
        <v>1193</v>
      </c>
      <c r="J118" s="58" t="s">
        <v>1194</v>
      </c>
      <c r="K118" s="58" t="s">
        <v>1195</v>
      </c>
      <c r="L118" s="58" t="s">
        <v>1195</v>
      </c>
      <c r="M118" s="58" t="s">
        <v>1195</v>
      </c>
      <c r="N118" s="58" t="s">
        <v>1195</v>
      </c>
      <c r="O118" s="58"/>
      <c r="P118" s="58"/>
      <c r="Q118" s="58" t="s">
        <v>1196</v>
      </c>
      <c r="R118" s="58" t="s">
        <v>1197</v>
      </c>
      <c r="S118" s="58" t="s">
        <v>1198</v>
      </c>
      <c r="T118" s="58"/>
      <c r="U118" s="58" t="s">
        <v>1187</v>
      </c>
      <c r="V118" s="58" t="s">
        <v>1154</v>
      </c>
      <c r="W118" s="58" t="s">
        <v>1155</v>
      </c>
      <c r="X118" s="58"/>
      <c r="Y118" s="58"/>
      <c r="Z118" s="59">
        <v>1</v>
      </c>
      <c r="AA118" s="58" t="s">
        <v>1199</v>
      </c>
      <c r="AB118" s="58" t="s">
        <v>1200</v>
      </c>
      <c r="AC118" s="58" t="s">
        <v>1193</v>
      </c>
      <c r="AD118" s="58" t="s">
        <v>121</v>
      </c>
      <c r="AE118" s="58" t="s">
        <v>57</v>
      </c>
      <c r="AF118" s="59">
        <v>1</v>
      </c>
      <c r="AG118" s="59">
        <v>200000</v>
      </c>
    </row>
    <row r="119" spans="1:33" ht="101.6" customHeight="1" x14ac:dyDescent="0.25">
      <c r="A119" s="58" t="s">
        <v>1201</v>
      </c>
      <c r="B119" s="58" t="s">
        <v>1202</v>
      </c>
      <c r="C119" s="58" t="s">
        <v>35</v>
      </c>
      <c r="D119" s="58" t="s">
        <v>1203</v>
      </c>
      <c r="E119" s="58" t="s">
        <v>37</v>
      </c>
      <c r="F119" s="58" t="s">
        <v>38</v>
      </c>
      <c r="G119" s="58" t="s">
        <v>39</v>
      </c>
      <c r="H119" s="58" t="s">
        <v>106</v>
      </c>
      <c r="I119" s="58" t="s">
        <v>1204</v>
      </c>
      <c r="J119" s="58" t="s">
        <v>1205</v>
      </c>
      <c r="K119" s="58" t="s">
        <v>1206</v>
      </c>
      <c r="L119" s="58" t="s">
        <v>1207</v>
      </c>
      <c r="M119" s="58" t="s">
        <v>1208</v>
      </c>
      <c r="N119" s="58" t="s">
        <v>1209</v>
      </c>
      <c r="O119" s="58"/>
      <c r="P119" s="58"/>
      <c r="Q119" s="58" t="s">
        <v>1210</v>
      </c>
      <c r="R119" s="58" t="s">
        <v>1211</v>
      </c>
      <c r="S119" s="58" t="s">
        <v>1212</v>
      </c>
      <c r="T119" s="58" t="s">
        <v>1213</v>
      </c>
      <c r="U119" s="58" t="s">
        <v>1187</v>
      </c>
      <c r="V119" s="58" t="s">
        <v>1187</v>
      </c>
      <c r="W119" s="58" t="s">
        <v>1155</v>
      </c>
      <c r="X119" s="58" t="s">
        <v>96</v>
      </c>
      <c r="Y119" s="58" t="s">
        <v>1214</v>
      </c>
      <c r="Z119" s="59">
        <v>1</v>
      </c>
      <c r="AA119" s="58" t="s">
        <v>852</v>
      </c>
      <c r="AB119" s="58" t="s">
        <v>853</v>
      </c>
      <c r="AC119" s="58" t="s">
        <v>1204</v>
      </c>
      <c r="AD119" s="58" t="s">
        <v>1158</v>
      </c>
      <c r="AE119" s="58" t="s">
        <v>855</v>
      </c>
      <c r="AF119" s="59">
        <v>1</v>
      </c>
      <c r="AG119" s="59">
        <v>800000</v>
      </c>
    </row>
    <row r="120" spans="1:33" ht="101.6" customHeight="1" x14ac:dyDescent="0.25">
      <c r="A120" s="58" t="s">
        <v>1215</v>
      </c>
      <c r="B120" s="58" t="s">
        <v>1216</v>
      </c>
      <c r="C120" s="58" t="s">
        <v>35</v>
      </c>
      <c r="D120" s="58" t="s">
        <v>1217</v>
      </c>
      <c r="E120" s="58" t="s">
        <v>37</v>
      </c>
      <c r="F120" s="58" t="s">
        <v>38</v>
      </c>
      <c r="G120" s="58" t="s">
        <v>83</v>
      </c>
      <c r="H120" s="58" t="s">
        <v>106</v>
      </c>
      <c r="I120" s="58" t="s">
        <v>1218</v>
      </c>
      <c r="J120" s="58" t="s">
        <v>1219</v>
      </c>
      <c r="K120" s="58" t="s">
        <v>1220</v>
      </c>
      <c r="L120" s="58" t="s">
        <v>1221</v>
      </c>
      <c r="M120" s="58" t="s">
        <v>1222</v>
      </c>
      <c r="N120" s="58" t="s">
        <v>1223</v>
      </c>
      <c r="O120" s="58"/>
      <c r="P120" s="58"/>
      <c r="Q120" s="58" t="s">
        <v>1224</v>
      </c>
      <c r="R120" s="58" t="s">
        <v>1225</v>
      </c>
      <c r="S120" s="58" t="s">
        <v>1226</v>
      </c>
      <c r="T120" s="58" t="s">
        <v>1227</v>
      </c>
      <c r="U120" s="58" t="s">
        <v>1187</v>
      </c>
      <c r="V120" s="58" t="s">
        <v>1187</v>
      </c>
      <c r="W120" s="58" t="s">
        <v>1155</v>
      </c>
      <c r="X120" s="58" t="s">
        <v>174</v>
      </c>
      <c r="Y120" s="58" t="s">
        <v>1228</v>
      </c>
      <c r="Z120" s="59">
        <v>1</v>
      </c>
      <c r="AA120" s="58" t="s">
        <v>1229</v>
      </c>
      <c r="AB120" s="58" t="s">
        <v>1230</v>
      </c>
      <c r="AC120" s="58" t="s">
        <v>1218</v>
      </c>
      <c r="AD120" s="58" t="s">
        <v>1158</v>
      </c>
      <c r="AE120" s="58" t="s">
        <v>142</v>
      </c>
      <c r="AF120" s="59">
        <v>1</v>
      </c>
      <c r="AG120" s="59">
        <v>800000</v>
      </c>
    </row>
    <row r="121" spans="1:33" ht="101.6" customHeight="1" x14ac:dyDescent="0.25">
      <c r="A121" s="58" t="s">
        <v>1231</v>
      </c>
      <c r="B121" s="58" t="s">
        <v>1232</v>
      </c>
      <c r="C121" s="58" t="s">
        <v>35</v>
      </c>
      <c r="D121" s="58" t="s">
        <v>1233</v>
      </c>
      <c r="E121" s="58" t="s">
        <v>37</v>
      </c>
      <c r="F121" s="58" t="s">
        <v>105</v>
      </c>
      <c r="G121" s="58" t="s">
        <v>39</v>
      </c>
      <c r="H121" s="58" t="s">
        <v>1234</v>
      </c>
      <c r="I121" s="58" t="s">
        <v>1235</v>
      </c>
      <c r="J121" s="58" t="s">
        <v>1236</v>
      </c>
      <c r="K121" s="58" t="s">
        <v>1237</v>
      </c>
      <c r="L121" s="58" t="s">
        <v>1238</v>
      </c>
      <c r="M121" s="58" t="s">
        <v>1239</v>
      </c>
      <c r="N121" s="58" t="s">
        <v>1240</v>
      </c>
      <c r="O121" s="58"/>
      <c r="P121" s="58"/>
      <c r="Q121" s="58" t="s">
        <v>1241</v>
      </c>
      <c r="R121" s="58" t="s">
        <v>1242</v>
      </c>
      <c r="S121" s="58" t="s">
        <v>1243</v>
      </c>
      <c r="T121" s="58" t="s">
        <v>1244</v>
      </c>
      <c r="U121" s="58" t="s">
        <v>1245</v>
      </c>
      <c r="V121" s="58" t="s">
        <v>1245</v>
      </c>
      <c r="W121" s="58" t="s">
        <v>1246</v>
      </c>
      <c r="X121" s="58" t="s">
        <v>96</v>
      </c>
      <c r="Y121" s="58" t="s">
        <v>1247</v>
      </c>
      <c r="Z121" s="59">
        <v>1</v>
      </c>
      <c r="AA121" s="58" t="s">
        <v>1248</v>
      </c>
      <c r="AB121" s="58" t="s">
        <v>1249</v>
      </c>
      <c r="AC121" s="58" t="s">
        <v>1235</v>
      </c>
      <c r="AD121" s="58" t="s">
        <v>1235</v>
      </c>
      <c r="AE121" s="58" t="s">
        <v>855</v>
      </c>
      <c r="AF121" s="59">
        <v>1</v>
      </c>
      <c r="AG121" s="59">
        <v>3995000</v>
      </c>
    </row>
    <row r="122" spans="1:33" ht="101.6" customHeight="1" x14ac:dyDescent="0.25">
      <c r="A122" s="58" t="s">
        <v>1250</v>
      </c>
      <c r="B122" s="58"/>
      <c r="C122" s="58" t="s">
        <v>1251</v>
      </c>
      <c r="D122" s="58" t="s">
        <v>1252</v>
      </c>
      <c r="E122" s="58" t="s">
        <v>1253</v>
      </c>
      <c r="F122" s="58" t="s">
        <v>1254</v>
      </c>
      <c r="G122" s="58" t="s">
        <v>39</v>
      </c>
      <c r="H122" s="58" t="s">
        <v>1255</v>
      </c>
      <c r="I122" s="58"/>
      <c r="J122" s="58" t="s">
        <v>1256</v>
      </c>
      <c r="K122" s="58" t="s">
        <v>1257</v>
      </c>
      <c r="L122" s="58" t="s">
        <v>1258</v>
      </c>
      <c r="M122" s="58" t="s">
        <v>1259</v>
      </c>
      <c r="N122" s="58" t="s">
        <v>1260</v>
      </c>
      <c r="O122" s="58"/>
      <c r="P122" s="58"/>
      <c r="Q122" s="58" t="s">
        <v>1261</v>
      </c>
      <c r="R122" s="58" t="s">
        <v>1262</v>
      </c>
      <c r="S122" s="58" t="s">
        <v>771</v>
      </c>
      <c r="T122" s="58"/>
      <c r="U122" s="58" t="s">
        <v>1263</v>
      </c>
      <c r="V122" s="58" t="s">
        <v>1263</v>
      </c>
      <c r="W122" s="58" t="s">
        <v>1263</v>
      </c>
      <c r="X122" s="58"/>
      <c r="Y122" s="58"/>
      <c r="Z122" s="59">
        <v>1</v>
      </c>
      <c r="AA122" s="58" t="s">
        <v>1264</v>
      </c>
      <c r="AB122" s="58" t="s">
        <v>1265</v>
      </c>
      <c r="AC122" s="58" t="s">
        <v>1266</v>
      </c>
      <c r="AD122" s="58" t="s">
        <v>1267</v>
      </c>
      <c r="AE122" s="58" t="s">
        <v>1268</v>
      </c>
      <c r="AF122" s="59">
        <v>1</v>
      </c>
      <c r="AG122" s="59">
        <v>12500000</v>
      </c>
    </row>
    <row r="123" spans="1:33" ht="101.6" customHeight="1" x14ac:dyDescent="0.25">
      <c r="A123" s="58" t="s">
        <v>1269</v>
      </c>
      <c r="B123" s="58" t="s">
        <v>1270</v>
      </c>
      <c r="C123" s="58" t="s">
        <v>35</v>
      </c>
      <c r="D123" s="58" t="s">
        <v>1271</v>
      </c>
      <c r="E123" s="58" t="s">
        <v>37</v>
      </c>
      <c r="F123" s="58" t="s">
        <v>38</v>
      </c>
      <c r="G123" s="58" t="s">
        <v>39</v>
      </c>
      <c r="H123" s="58" t="s">
        <v>859</v>
      </c>
      <c r="I123" s="58" t="s">
        <v>1272</v>
      </c>
      <c r="J123" s="58" t="s">
        <v>1273</v>
      </c>
      <c r="K123" s="58" t="s">
        <v>1274</v>
      </c>
      <c r="L123" s="58" t="s">
        <v>1275</v>
      </c>
      <c r="M123" s="58" t="s">
        <v>1276</v>
      </c>
      <c r="N123" s="58" t="s">
        <v>1277</v>
      </c>
      <c r="O123" s="58"/>
      <c r="P123" s="58"/>
      <c r="Q123" s="58" t="s">
        <v>1278</v>
      </c>
      <c r="R123" s="58" t="s">
        <v>1279</v>
      </c>
      <c r="S123" s="58" t="s">
        <v>92</v>
      </c>
      <c r="T123" s="58" t="s">
        <v>1280</v>
      </c>
      <c r="U123" s="58" t="s">
        <v>1281</v>
      </c>
      <c r="V123" s="58" t="s">
        <v>1281</v>
      </c>
      <c r="W123" s="58" t="s">
        <v>1282</v>
      </c>
      <c r="X123" s="58" t="s">
        <v>174</v>
      </c>
      <c r="Y123" s="58" t="s">
        <v>1283</v>
      </c>
      <c r="Z123" s="59">
        <v>1</v>
      </c>
      <c r="AA123" s="58" t="s">
        <v>1284</v>
      </c>
      <c r="AB123" s="58" t="s">
        <v>1285</v>
      </c>
      <c r="AC123" s="58" t="s">
        <v>1272</v>
      </c>
      <c r="AD123" s="58" t="s">
        <v>1286</v>
      </c>
      <c r="AE123" s="58" t="s">
        <v>815</v>
      </c>
      <c r="AF123" s="59">
        <v>2</v>
      </c>
      <c r="AG123" s="59">
        <v>900000</v>
      </c>
    </row>
    <row r="124" spans="1:33" ht="101.6" customHeight="1" x14ac:dyDescent="0.25">
      <c r="A124" s="58" t="s">
        <v>1287</v>
      </c>
      <c r="B124" s="58" t="s">
        <v>1288</v>
      </c>
      <c r="C124" s="58" t="s">
        <v>35</v>
      </c>
      <c r="D124" s="58" t="s">
        <v>1289</v>
      </c>
      <c r="E124" s="58" t="s">
        <v>37</v>
      </c>
      <c r="F124" s="58" t="s">
        <v>38</v>
      </c>
      <c r="G124" s="58" t="s">
        <v>39</v>
      </c>
      <c r="H124" s="58" t="s">
        <v>1290</v>
      </c>
      <c r="I124" s="58" t="s">
        <v>1291</v>
      </c>
      <c r="J124" s="58" t="s">
        <v>1292</v>
      </c>
      <c r="K124" s="58" t="s">
        <v>1293</v>
      </c>
      <c r="L124" s="58" t="s">
        <v>1294</v>
      </c>
      <c r="M124" s="58" t="s">
        <v>1295</v>
      </c>
      <c r="N124" s="58" t="s">
        <v>1296</v>
      </c>
      <c r="O124" s="58"/>
      <c r="P124" s="58"/>
      <c r="Q124" s="58" t="s">
        <v>1297</v>
      </c>
      <c r="R124" s="58" t="s">
        <v>1298</v>
      </c>
      <c r="S124" s="58" t="s">
        <v>1299</v>
      </c>
      <c r="T124" s="58" t="s">
        <v>1300</v>
      </c>
      <c r="U124" s="58" t="s">
        <v>1281</v>
      </c>
      <c r="V124" s="58" t="s">
        <v>1282</v>
      </c>
      <c r="W124" s="58" t="s">
        <v>1282</v>
      </c>
      <c r="X124" s="58" t="s">
        <v>96</v>
      </c>
      <c r="Y124" s="58" t="s">
        <v>1301</v>
      </c>
      <c r="Z124" s="59">
        <v>1</v>
      </c>
      <c r="AA124" s="58" t="s">
        <v>391</v>
      </c>
      <c r="AB124" s="58" t="s">
        <v>392</v>
      </c>
      <c r="AC124" s="58" t="s">
        <v>1291</v>
      </c>
      <c r="AD124" s="58" t="s">
        <v>1286</v>
      </c>
      <c r="AE124" s="58" t="s">
        <v>78</v>
      </c>
      <c r="AF124" s="59">
        <v>1</v>
      </c>
      <c r="AG124" s="59">
        <v>4500000</v>
      </c>
    </row>
    <row r="125" spans="1:33" ht="101.6" customHeight="1" x14ac:dyDescent="0.25">
      <c r="A125" s="58" t="s">
        <v>1302</v>
      </c>
      <c r="B125" s="58"/>
      <c r="C125" s="58" t="s">
        <v>507</v>
      </c>
      <c r="D125" s="58" t="s">
        <v>1303</v>
      </c>
      <c r="E125" s="58" t="s">
        <v>37</v>
      </c>
      <c r="F125" s="58" t="s">
        <v>38</v>
      </c>
      <c r="G125" s="58" t="s">
        <v>39</v>
      </c>
      <c r="H125" s="58" t="s">
        <v>106</v>
      </c>
      <c r="I125" s="58" t="s">
        <v>1304</v>
      </c>
      <c r="J125" s="58" t="s">
        <v>1305</v>
      </c>
      <c r="K125" s="58" t="s">
        <v>1306</v>
      </c>
      <c r="L125" s="58" t="s">
        <v>1307</v>
      </c>
      <c r="M125" s="58" t="s">
        <v>1308</v>
      </c>
      <c r="N125" s="58" t="s">
        <v>1309</v>
      </c>
      <c r="O125" s="58"/>
      <c r="P125" s="58"/>
      <c r="Q125" s="58" t="s">
        <v>1310</v>
      </c>
      <c r="R125" s="58" t="s">
        <v>1311</v>
      </c>
      <c r="S125" s="58" t="s">
        <v>1299</v>
      </c>
      <c r="T125" s="58" t="s">
        <v>1312</v>
      </c>
      <c r="U125" s="58" t="s">
        <v>1281</v>
      </c>
      <c r="V125" s="58" t="s">
        <v>1282</v>
      </c>
      <c r="W125" s="58" t="s">
        <v>1282</v>
      </c>
      <c r="X125" s="58"/>
      <c r="Y125" s="58" t="s">
        <v>1313</v>
      </c>
      <c r="Z125" s="59">
        <v>1</v>
      </c>
      <c r="AA125" s="58" t="s">
        <v>1314</v>
      </c>
      <c r="AB125" s="58" t="s">
        <v>1315</v>
      </c>
      <c r="AC125" s="58" t="s">
        <v>1286</v>
      </c>
      <c r="AD125" s="58" t="s">
        <v>1304</v>
      </c>
      <c r="AE125" s="58" t="s">
        <v>78</v>
      </c>
      <c r="AF125" s="59">
        <v>1</v>
      </c>
      <c r="AG125" s="59">
        <v>800000</v>
      </c>
    </row>
    <row r="126" spans="1:33" ht="101.6" customHeight="1" x14ac:dyDescent="0.25">
      <c r="A126" s="58" t="s">
        <v>1316</v>
      </c>
      <c r="B126" s="58" t="s">
        <v>1317</v>
      </c>
      <c r="C126" s="58" t="s">
        <v>35</v>
      </c>
      <c r="D126" s="58" t="s">
        <v>1318</v>
      </c>
      <c r="E126" s="58" t="s">
        <v>37</v>
      </c>
      <c r="F126" s="58" t="s">
        <v>38</v>
      </c>
      <c r="G126" s="58" t="s">
        <v>39</v>
      </c>
      <c r="H126" s="58" t="s">
        <v>1319</v>
      </c>
      <c r="I126" s="58" t="s">
        <v>1320</v>
      </c>
      <c r="J126" s="58" t="s">
        <v>1321</v>
      </c>
      <c r="K126" s="58" t="s">
        <v>1322</v>
      </c>
      <c r="L126" s="58" t="s">
        <v>1323</v>
      </c>
      <c r="M126" s="58" t="s">
        <v>1324</v>
      </c>
      <c r="N126" s="58" t="s">
        <v>1325</v>
      </c>
      <c r="O126" s="58"/>
      <c r="P126" s="58"/>
      <c r="Q126" s="58" t="s">
        <v>1326</v>
      </c>
      <c r="R126" s="58" t="s">
        <v>1327</v>
      </c>
      <c r="S126" s="58" t="s">
        <v>1328</v>
      </c>
      <c r="T126" s="58" t="s">
        <v>1329</v>
      </c>
      <c r="U126" s="58" t="s">
        <v>1281</v>
      </c>
      <c r="V126" s="58" t="s">
        <v>1281</v>
      </c>
      <c r="W126" s="58" t="s">
        <v>1282</v>
      </c>
      <c r="X126" s="58" t="s">
        <v>96</v>
      </c>
      <c r="Y126" s="58" t="s">
        <v>1330</v>
      </c>
      <c r="Z126" s="59">
        <v>1</v>
      </c>
      <c r="AA126" s="58" t="s">
        <v>852</v>
      </c>
      <c r="AB126" s="58" t="s">
        <v>853</v>
      </c>
      <c r="AC126" s="58" t="s">
        <v>1286</v>
      </c>
      <c r="AD126" s="58" t="s">
        <v>1286</v>
      </c>
      <c r="AE126" s="58" t="s">
        <v>855</v>
      </c>
      <c r="AF126" s="59">
        <v>1</v>
      </c>
      <c r="AG126" s="59">
        <v>1694823.55</v>
      </c>
    </row>
    <row r="127" spans="1:33" ht="101.6" customHeight="1" x14ac:dyDescent="0.25">
      <c r="A127" s="58" t="s">
        <v>1331</v>
      </c>
      <c r="B127" s="58" t="s">
        <v>1332</v>
      </c>
      <c r="C127" s="58" t="s">
        <v>35</v>
      </c>
      <c r="D127" s="58" t="s">
        <v>1333</v>
      </c>
      <c r="E127" s="58" t="s">
        <v>37</v>
      </c>
      <c r="F127" s="58" t="s">
        <v>38</v>
      </c>
      <c r="G127" s="58" t="s">
        <v>39</v>
      </c>
      <c r="H127" s="58" t="s">
        <v>1334</v>
      </c>
      <c r="I127" s="58" t="s">
        <v>1335</v>
      </c>
      <c r="J127" s="58" t="s">
        <v>1336</v>
      </c>
      <c r="K127" s="58" t="s">
        <v>1322</v>
      </c>
      <c r="L127" s="58" t="s">
        <v>1337</v>
      </c>
      <c r="M127" s="58" t="s">
        <v>1324</v>
      </c>
      <c r="N127" s="58" t="s">
        <v>1325</v>
      </c>
      <c r="O127" s="58"/>
      <c r="P127" s="58"/>
      <c r="Q127" s="58" t="s">
        <v>1338</v>
      </c>
      <c r="R127" s="58" t="s">
        <v>1339</v>
      </c>
      <c r="S127" s="58" t="s">
        <v>516</v>
      </c>
      <c r="T127" s="58" t="s">
        <v>1340</v>
      </c>
      <c r="U127" s="58" t="s">
        <v>1281</v>
      </c>
      <c r="V127" s="58" t="s">
        <v>1282</v>
      </c>
      <c r="W127" s="58" t="s">
        <v>1282</v>
      </c>
      <c r="X127" s="58" t="s">
        <v>96</v>
      </c>
      <c r="Y127" s="58" t="s">
        <v>1341</v>
      </c>
      <c r="Z127" s="59">
        <v>1</v>
      </c>
      <c r="AA127" s="58" t="s">
        <v>852</v>
      </c>
      <c r="AB127" s="58" t="s">
        <v>853</v>
      </c>
      <c r="AC127" s="58" t="s">
        <v>1342</v>
      </c>
      <c r="AD127" s="58" t="s">
        <v>1286</v>
      </c>
      <c r="AE127" s="58" t="s">
        <v>855</v>
      </c>
      <c r="AF127" s="59">
        <v>1</v>
      </c>
      <c r="AG127" s="59">
        <v>1356151.55</v>
      </c>
    </row>
    <row r="128" spans="1:33" ht="101.6" customHeight="1" x14ac:dyDescent="0.25">
      <c r="A128" s="58" t="s">
        <v>1343</v>
      </c>
      <c r="B128" s="58" t="s">
        <v>1344</v>
      </c>
      <c r="C128" s="58" t="s">
        <v>35</v>
      </c>
      <c r="D128" s="58" t="s">
        <v>1345</v>
      </c>
      <c r="E128" s="58" t="s">
        <v>37</v>
      </c>
      <c r="F128" s="58" t="s">
        <v>105</v>
      </c>
      <c r="G128" s="58" t="s">
        <v>252</v>
      </c>
      <c r="H128" s="58" t="s">
        <v>1346</v>
      </c>
      <c r="I128" s="58"/>
      <c r="J128" s="58" t="s">
        <v>1347</v>
      </c>
      <c r="K128" s="58" t="s">
        <v>1324</v>
      </c>
      <c r="L128" s="58" t="s">
        <v>1337</v>
      </c>
      <c r="M128" s="58" t="s">
        <v>1324</v>
      </c>
      <c r="N128" s="58" t="s">
        <v>1325</v>
      </c>
      <c r="O128" s="58"/>
      <c r="P128" s="58"/>
      <c r="Q128" s="58"/>
      <c r="R128" s="58" t="s">
        <v>1348</v>
      </c>
      <c r="S128" s="58" t="s">
        <v>1349</v>
      </c>
      <c r="T128" s="58" t="s">
        <v>1350</v>
      </c>
      <c r="U128" s="58" t="s">
        <v>1351</v>
      </c>
      <c r="V128" s="58" t="s">
        <v>1282</v>
      </c>
      <c r="W128" s="58" t="s">
        <v>1282</v>
      </c>
      <c r="X128" s="58" t="s">
        <v>96</v>
      </c>
      <c r="Y128" s="58" t="s">
        <v>1352</v>
      </c>
      <c r="Z128" s="59">
        <v>1</v>
      </c>
      <c r="AA128" s="58" t="s">
        <v>852</v>
      </c>
      <c r="AB128" s="58" t="s">
        <v>853</v>
      </c>
      <c r="AC128" s="58" t="s">
        <v>1353</v>
      </c>
      <c r="AD128" s="58" t="s">
        <v>1354</v>
      </c>
      <c r="AE128" s="58" t="s">
        <v>855</v>
      </c>
      <c r="AF128" s="59">
        <v>1</v>
      </c>
      <c r="AG128" s="59">
        <v>814000</v>
      </c>
    </row>
    <row r="129" spans="1:33" ht="101.6" customHeight="1" x14ac:dyDescent="0.25">
      <c r="A129" s="58" t="s">
        <v>1355</v>
      </c>
      <c r="B129" s="58" t="s">
        <v>1356</v>
      </c>
      <c r="C129" s="58" t="s">
        <v>35</v>
      </c>
      <c r="D129" s="58" t="s">
        <v>1357</v>
      </c>
      <c r="E129" s="58" t="s">
        <v>37</v>
      </c>
      <c r="F129" s="58" t="s">
        <v>38</v>
      </c>
      <c r="G129" s="58" t="s">
        <v>39</v>
      </c>
      <c r="H129" s="58" t="s">
        <v>1358</v>
      </c>
      <c r="I129" s="58" t="s">
        <v>1359</v>
      </c>
      <c r="J129" s="58" t="s">
        <v>1360</v>
      </c>
      <c r="K129" s="58" t="s">
        <v>1361</v>
      </c>
      <c r="L129" s="58" t="s">
        <v>1362</v>
      </c>
      <c r="M129" s="58" t="s">
        <v>1363</v>
      </c>
      <c r="N129" s="58" t="s">
        <v>1364</v>
      </c>
      <c r="O129" s="58"/>
      <c r="P129" s="58"/>
      <c r="Q129" s="58"/>
      <c r="R129" s="58" t="s">
        <v>1365</v>
      </c>
      <c r="S129" s="58" t="s">
        <v>1366</v>
      </c>
      <c r="T129" s="58" t="s">
        <v>1367</v>
      </c>
      <c r="U129" s="58" t="s">
        <v>1368</v>
      </c>
      <c r="V129" s="58" t="s">
        <v>1369</v>
      </c>
      <c r="W129" s="58" t="s">
        <v>1368</v>
      </c>
      <c r="X129" s="58" t="s">
        <v>96</v>
      </c>
      <c r="Y129" s="58" t="s">
        <v>1370</v>
      </c>
      <c r="Z129" s="59">
        <v>1</v>
      </c>
      <c r="AA129" s="58" t="s">
        <v>852</v>
      </c>
      <c r="AB129" s="58" t="s">
        <v>853</v>
      </c>
      <c r="AC129" s="58" t="s">
        <v>1359</v>
      </c>
      <c r="AD129" s="58" t="s">
        <v>1371</v>
      </c>
      <c r="AE129" s="58" t="s">
        <v>855</v>
      </c>
      <c r="AF129" s="59">
        <v>1</v>
      </c>
      <c r="AG129" s="59">
        <v>3707161</v>
      </c>
    </row>
    <row r="130" spans="1:33" ht="101.6" customHeight="1" x14ac:dyDescent="0.25">
      <c r="A130" s="58" t="s">
        <v>1372</v>
      </c>
      <c r="B130" s="58" t="s">
        <v>1373</v>
      </c>
      <c r="C130" s="58" t="s">
        <v>35</v>
      </c>
      <c r="D130" s="58" t="s">
        <v>1374</v>
      </c>
      <c r="E130" s="58" t="s">
        <v>37</v>
      </c>
      <c r="F130" s="58" t="s">
        <v>38</v>
      </c>
      <c r="G130" s="58" t="s">
        <v>39</v>
      </c>
      <c r="H130" s="58" t="s">
        <v>1375</v>
      </c>
      <c r="I130" s="58" t="s">
        <v>1376</v>
      </c>
      <c r="J130" s="58" t="s">
        <v>1377</v>
      </c>
      <c r="K130" s="58" t="s">
        <v>1378</v>
      </c>
      <c r="L130" s="58" t="s">
        <v>1379</v>
      </c>
      <c r="M130" s="58" t="s">
        <v>1363</v>
      </c>
      <c r="N130" s="58" t="s">
        <v>1380</v>
      </c>
      <c r="O130" s="58"/>
      <c r="P130" s="58"/>
      <c r="Q130" s="58"/>
      <c r="R130" s="58" t="s">
        <v>1381</v>
      </c>
      <c r="S130" s="58" t="s">
        <v>1382</v>
      </c>
      <c r="T130" s="58" t="s">
        <v>1383</v>
      </c>
      <c r="U130" s="58" t="s">
        <v>1369</v>
      </c>
      <c r="V130" s="58" t="s">
        <v>1369</v>
      </c>
      <c r="W130" s="58" t="s">
        <v>1384</v>
      </c>
      <c r="X130" s="58" t="s">
        <v>96</v>
      </c>
      <c r="Y130" s="58" t="s">
        <v>1385</v>
      </c>
      <c r="Z130" s="59">
        <v>1</v>
      </c>
      <c r="AA130" s="58" t="s">
        <v>852</v>
      </c>
      <c r="AB130" s="58" t="s">
        <v>853</v>
      </c>
      <c r="AC130" s="58" t="s">
        <v>1376</v>
      </c>
      <c r="AD130" s="58" t="s">
        <v>1371</v>
      </c>
      <c r="AE130" s="58" t="s">
        <v>855</v>
      </c>
      <c r="AF130" s="59">
        <v>1</v>
      </c>
      <c r="AG130" s="59">
        <v>837067.84</v>
      </c>
    </row>
    <row r="131" spans="1:33" ht="101.6" customHeight="1" x14ac:dyDescent="0.25">
      <c r="A131" s="58" t="s">
        <v>1386</v>
      </c>
      <c r="B131" s="58" t="s">
        <v>1387</v>
      </c>
      <c r="C131" s="58" t="s">
        <v>35</v>
      </c>
      <c r="D131" s="58" t="s">
        <v>1388</v>
      </c>
      <c r="E131" s="58" t="s">
        <v>37</v>
      </c>
      <c r="F131" s="58" t="s">
        <v>38</v>
      </c>
      <c r="G131" s="58" t="s">
        <v>39</v>
      </c>
      <c r="H131" s="58" t="s">
        <v>1389</v>
      </c>
      <c r="I131" s="58" t="s">
        <v>1390</v>
      </c>
      <c r="J131" s="58" t="s">
        <v>1391</v>
      </c>
      <c r="K131" s="58" t="s">
        <v>1392</v>
      </c>
      <c r="L131" s="58" t="s">
        <v>1393</v>
      </c>
      <c r="M131" s="58" t="s">
        <v>1394</v>
      </c>
      <c r="N131" s="58" t="s">
        <v>1395</v>
      </c>
      <c r="O131" s="58"/>
      <c r="P131" s="58"/>
      <c r="Q131" s="58"/>
      <c r="R131" s="58" t="s">
        <v>1396</v>
      </c>
      <c r="S131" s="58" t="s">
        <v>1397</v>
      </c>
      <c r="T131" s="58" t="s">
        <v>1398</v>
      </c>
      <c r="U131" s="58" t="s">
        <v>1399</v>
      </c>
      <c r="V131" s="58" t="s">
        <v>1369</v>
      </c>
      <c r="W131" s="58" t="s">
        <v>1399</v>
      </c>
      <c r="X131" s="58" t="s">
        <v>137</v>
      </c>
      <c r="Y131" s="58" t="s">
        <v>851</v>
      </c>
      <c r="Z131" s="59">
        <v>1</v>
      </c>
      <c r="AA131" s="58" t="s">
        <v>997</v>
      </c>
      <c r="AB131" s="58" t="s">
        <v>998</v>
      </c>
      <c r="AC131" s="58" t="s">
        <v>1390</v>
      </c>
      <c r="AD131" s="58" t="s">
        <v>1371</v>
      </c>
      <c r="AE131" s="58" t="s">
        <v>999</v>
      </c>
      <c r="AF131" s="59">
        <v>9</v>
      </c>
      <c r="AG131" s="59">
        <v>43479434.609999999</v>
      </c>
    </row>
    <row r="132" spans="1:33" ht="101.6" customHeight="1" x14ac:dyDescent="0.25">
      <c r="A132" s="58" t="s">
        <v>1400</v>
      </c>
      <c r="B132" s="58" t="s">
        <v>1401</v>
      </c>
      <c r="C132" s="58" t="s">
        <v>35</v>
      </c>
      <c r="D132" s="58" t="s">
        <v>1402</v>
      </c>
      <c r="E132" s="58" t="s">
        <v>37</v>
      </c>
      <c r="F132" s="58" t="s">
        <v>38</v>
      </c>
      <c r="G132" s="58" t="s">
        <v>39</v>
      </c>
      <c r="H132" s="58" t="s">
        <v>1403</v>
      </c>
      <c r="I132" s="58" t="s">
        <v>1404</v>
      </c>
      <c r="J132" s="58" t="s">
        <v>1405</v>
      </c>
      <c r="K132" s="58" t="s">
        <v>1406</v>
      </c>
      <c r="L132" s="58" t="s">
        <v>1393</v>
      </c>
      <c r="M132" s="58" t="s">
        <v>1407</v>
      </c>
      <c r="N132" s="58" t="s">
        <v>1408</v>
      </c>
      <c r="O132" s="58"/>
      <c r="P132" s="58"/>
      <c r="Q132" s="58"/>
      <c r="R132" s="58" t="s">
        <v>1409</v>
      </c>
      <c r="S132" s="58" t="s">
        <v>1397</v>
      </c>
      <c r="T132" s="58" t="s">
        <v>1398</v>
      </c>
      <c r="U132" s="58" t="s">
        <v>1410</v>
      </c>
      <c r="V132" s="58" t="s">
        <v>1369</v>
      </c>
      <c r="W132" s="58" t="s">
        <v>1411</v>
      </c>
      <c r="X132" s="58" t="s">
        <v>137</v>
      </c>
      <c r="Y132" s="58" t="s">
        <v>1412</v>
      </c>
      <c r="Z132" s="59">
        <v>1</v>
      </c>
      <c r="AA132" s="58" t="s">
        <v>997</v>
      </c>
      <c r="AB132" s="58" t="s">
        <v>998</v>
      </c>
      <c r="AC132" s="58" t="s">
        <v>1404</v>
      </c>
      <c r="AD132" s="58" t="s">
        <v>1371</v>
      </c>
      <c r="AE132" s="58" t="s">
        <v>999</v>
      </c>
      <c r="AF132" s="59">
        <v>8</v>
      </c>
      <c r="AG132" s="59">
        <v>28024000</v>
      </c>
    </row>
    <row r="133" spans="1:33" ht="101.6" customHeight="1" x14ac:dyDescent="0.25">
      <c r="A133" s="58" t="s">
        <v>1413</v>
      </c>
      <c r="B133" s="58" t="s">
        <v>1414</v>
      </c>
      <c r="C133" s="58" t="s">
        <v>35</v>
      </c>
      <c r="D133" s="58" t="s">
        <v>1415</v>
      </c>
      <c r="E133" s="58" t="s">
        <v>37</v>
      </c>
      <c r="F133" s="58" t="s">
        <v>38</v>
      </c>
      <c r="G133" s="58" t="s">
        <v>39</v>
      </c>
      <c r="H133" s="58" t="s">
        <v>1416</v>
      </c>
      <c r="I133" s="58" t="s">
        <v>1417</v>
      </c>
      <c r="J133" s="58" t="s">
        <v>1418</v>
      </c>
      <c r="K133" s="58" t="s">
        <v>1419</v>
      </c>
      <c r="L133" s="58" t="s">
        <v>1420</v>
      </c>
      <c r="M133" s="58" t="s">
        <v>1363</v>
      </c>
      <c r="N133" s="58" t="s">
        <v>1421</v>
      </c>
      <c r="O133" s="58"/>
      <c r="P133" s="58"/>
      <c r="Q133" s="58"/>
      <c r="R133" s="58" t="s">
        <v>1422</v>
      </c>
      <c r="S133" s="58" t="s">
        <v>1382</v>
      </c>
      <c r="T133" s="58" t="s">
        <v>1423</v>
      </c>
      <c r="U133" s="58" t="s">
        <v>1399</v>
      </c>
      <c r="V133" s="58" t="s">
        <v>1369</v>
      </c>
      <c r="W133" s="58" t="s">
        <v>1399</v>
      </c>
      <c r="X133" s="58" t="s">
        <v>96</v>
      </c>
      <c r="Y133" s="58" t="s">
        <v>1385</v>
      </c>
      <c r="Z133" s="59">
        <v>1</v>
      </c>
      <c r="AA133" s="58" t="s">
        <v>852</v>
      </c>
      <c r="AB133" s="58" t="s">
        <v>853</v>
      </c>
      <c r="AC133" s="58" t="s">
        <v>1417</v>
      </c>
      <c r="AD133" s="58" t="s">
        <v>1371</v>
      </c>
      <c r="AE133" s="58" t="s">
        <v>855</v>
      </c>
      <c r="AF133" s="59">
        <v>1</v>
      </c>
      <c r="AG133" s="59">
        <v>1229046.76</v>
      </c>
    </row>
    <row r="134" spans="1:33" ht="101.6" customHeight="1" x14ac:dyDescent="0.25">
      <c r="A134" s="58" t="s">
        <v>1424</v>
      </c>
      <c r="B134" s="58" t="s">
        <v>896</v>
      </c>
      <c r="C134" s="58" t="s">
        <v>35</v>
      </c>
      <c r="D134" s="58" t="s">
        <v>1425</v>
      </c>
      <c r="E134" s="58" t="s">
        <v>37</v>
      </c>
      <c r="F134" s="58" t="s">
        <v>105</v>
      </c>
      <c r="G134" s="58" t="s">
        <v>83</v>
      </c>
      <c r="H134" s="58" t="s">
        <v>1426</v>
      </c>
      <c r="I134" s="58" t="s">
        <v>1427</v>
      </c>
      <c r="J134" s="58" t="s">
        <v>1428</v>
      </c>
      <c r="K134" s="58" t="s">
        <v>1429</v>
      </c>
      <c r="L134" s="58" t="s">
        <v>1430</v>
      </c>
      <c r="M134" s="58" t="s">
        <v>1431</v>
      </c>
      <c r="N134" s="58" t="s">
        <v>1432</v>
      </c>
      <c r="O134" s="58"/>
      <c r="P134" s="58"/>
      <c r="Q134" s="58"/>
      <c r="R134" s="58" t="s">
        <v>1433</v>
      </c>
      <c r="S134" s="58" t="s">
        <v>1434</v>
      </c>
      <c r="T134" s="58" t="s">
        <v>1435</v>
      </c>
      <c r="U134" s="58" t="s">
        <v>1369</v>
      </c>
      <c r="V134" s="58" t="s">
        <v>1369</v>
      </c>
      <c r="W134" s="58" t="s">
        <v>1384</v>
      </c>
      <c r="X134" s="58" t="s">
        <v>547</v>
      </c>
      <c r="Y134" s="58" t="s">
        <v>1436</v>
      </c>
      <c r="Z134" s="59">
        <v>1</v>
      </c>
      <c r="AA134" s="58" t="s">
        <v>907</v>
      </c>
      <c r="AB134" s="58" t="s">
        <v>1437</v>
      </c>
      <c r="AC134" s="58" t="s">
        <v>1427</v>
      </c>
      <c r="AD134" s="58" t="s">
        <v>1371</v>
      </c>
      <c r="AE134" s="58" t="s">
        <v>911</v>
      </c>
      <c r="AF134" s="59">
        <v>2</v>
      </c>
      <c r="AG134" s="59">
        <v>3500000</v>
      </c>
    </row>
    <row r="135" spans="1:33" ht="101.6" customHeight="1" x14ac:dyDescent="0.25">
      <c r="A135" s="58" t="s">
        <v>1438</v>
      </c>
      <c r="B135" s="58" t="s">
        <v>1439</v>
      </c>
      <c r="C135" s="58" t="s">
        <v>35</v>
      </c>
      <c r="D135" s="58" t="s">
        <v>1440</v>
      </c>
      <c r="E135" s="58" t="s">
        <v>37</v>
      </c>
      <c r="F135" s="58" t="s">
        <v>38</v>
      </c>
      <c r="G135" s="58" t="s">
        <v>39</v>
      </c>
      <c r="H135" s="58" t="s">
        <v>1441</v>
      </c>
      <c r="I135" s="58" t="s">
        <v>1442</v>
      </c>
      <c r="J135" s="58" t="s">
        <v>1443</v>
      </c>
      <c r="K135" s="58" t="s">
        <v>1392</v>
      </c>
      <c r="L135" s="58" t="s">
        <v>1444</v>
      </c>
      <c r="M135" s="58" t="s">
        <v>1445</v>
      </c>
      <c r="N135" s="58" t="s">
        <v>1446</v>
      </c>
      <c r="O135" s="58"/>
      <c r="P135" s="58"/>
      <c r="Q135" s="58"/>
      <c r="R135" s="58" t="s">
        <v>1447</v>
      </c>
      <c r="S135" s="58" t="s">
        <v>281</v>
      </c>
      <c r="T135" s="58" t="s">
        <v>1448</v>
      </c>
      <c r="U135" s="58" t="s">
        <v>1399</v>
      </c>
      <c r="V135" s="58" t="s">
        <v>1369</v>
      </c>
      <c r="W135" s="58" t="s">
        <v>1399</v>
      </c>
      <c r="X135" s="58" t="s">
        <v>137</v>
      </c>
      <c r="Y135" s="58" t="s">
        <v>1449</v>
      </c>
      <c r="Z135" s="59">
        <v>1</v>
      </c>
      <c r="AA135" s="58" t="s">
        <v>997</v>
      </c>
      <c r="AB135" s="58" t="s">
        <v>998</v>
      </c>
      <c r="AC135" s="58" t="s">
        <v>1442</v>
      </c>
      <c r="AD135" s="58" t="s">
        <v>1371</v>
      </c>
      <c r="AE135" s="58" t="s">
        <v>999</v>
      </c>
      <c r="AF135" s="59">
        <v>7</v>
      </c>
      <c r="AG135" s="59">
        <v>24718750</v>
      </c>
    </row>
    <row r="136" spans="1:33" ht="101.6" customHeight="1" x14ac:dyDescent="0.25">
      <c r="A136" s="58" t="s">
        <v>1450</v>
      </c>
      <c r="B136" s="58" t="s">
        <v>1451</v>
      </c>
      <c r="C136" s="58" t="s">
        <v>35</v>
      </c>
      <c r="D136" s="58" t="s">
        <v>1374</v>
      </c>
      <c r="E136" s="58" t="s">
        <v>37</v>
      </c>
      <c r="F136" s="58" t="s">
        <v>38</v>
      </c>
      <c r="G136" s="58" t="s">
        <v>39</v>
      </c>
      <c r="H136" s="58" t="s">
        <v>1375</v>
      </c>
      <c r="I136" s="58" t="s">
        <v>1376</v>
      </c>
      <c r="J136" s="58" t="s">
        <v>1377</v>
      </c>
      <c r="K136" s="58" t="s">
        <v>1378</v>
      </c>
      <c r="L136" s="58" t="s">
        <v>1379</v>
      </c>
      <c r="M136" s="58" t="s">
        <v>1363</v>
      </c>
      <c r="N136" s="58" t="s">
        <v>1380</v>
      </c>
      <c r="O136" s="58"/>
      <c r="P136" s="58"/>
      <c r="Q136" s="58"/>
      <c r="R136" s="58" t="s">
        <v>1452</v>
      </c>
      <c r="S136" s="58" t="s">
        <v>1453</v>
      </c>
      <c r="T136" s="58" t="s">
        <v>1454</v>
      </c>
      <c r="U136" s="58" t="s">
        <v>1369</v>
      </c>
      <c r="V136" s="58" t="s">
        <v>1369</v>
      </c>
      <c r="W136" s="58" t="s">
        <v>1384</v>
      </c>
      <c r="X136" s="58" t="s">
        <v>96</v>
      </c>
      <c r="Y136" s="58" t="s">
        <v>1455</v>
      </c>
      <c r="Z136" s="59">
        <v>1</v>
      </c>
      <c r="AA136" s="58" t="s">
        <v>852</v>
      </c>
      <c r="AB136" s="58" t="s">
        <v>853</v>
      </c>
      <c r="AC136" s="58" t="s">
        <v>1376</v>
      </c>
      <c r="AD136" s="58" t="s">
        <v>1371</v>
      </c>
      <c r="AE136" s="58" t="s">
        <v>855</v>
      </c>
      <c r="AF136" s="59">
        <v>1</v>
      </c>
      <c r="AG136" s="59">
        <v>837067.84</v>
      </c>
    </row>
    <row r="137" spans="1:33" ht="101.6" customHeight="1" x14ac:dyDescent="0.25">
      <c r="A137" s="58" t="s">
        <v>1456</v>
      </c>
      <c r="B137" s="58" t="s">
        <v>1457</v>
      </c>
      <c r="C137" s="58" t="s">
        <v>35</v>
      </c>
      <c r="D137" s="58" t="s">
        <v>1415</v>
      </c>
      <c r="E137" s="58" t="s">
        <v>37</v>
      </c>
      <c r="F137" s="58" t="s">
        <v>38</v>
      </c>
      <c r="G137" s="58" t="s">
        <v>39</v>
      </c>
      <c r="H137" s="58" t="s">
        <v>1416</v>
      </c>
      <c r="I137" s="58" t="s">
        <v>1417</v>
      </c>
      <c r="J137" s="58" t="s">
        <v>1418</v>
      </c>
      <c r="K137" s="58" t="s">
        <v>1419</v>
      </c>
      <c r="L137" s="58" t="s">
        <v>1458</v>
      </c>
      <c r="M137" s="58" t="s">
        <v>1459</v>
      </c>
      <c r="N137" s="58" t="s">
        <v>1421</v>
      </c>
      <c r="O137" s="58"/>
      <c r="P137" s="58"/>
      <c r="Q137" s="58"/>
      <c r="R137" s="58" t="s">
        <v>1460</v>
      </c>
      <c r="S137" s="58" t="s">
        <v>134</v>
      </c>
      <c r="T137" s="58" t="s">
        <v>1461</v>
      </c>
      <c r="U137" s="58" t="s">
        <v>1399</v>
      </c>
      <c r="V137" s="58" t="s">
        <v>1369</v>
      </c>
      <c r="W137" s="58" t="s">
        <v>1399</v>
      </c>
      <c r="X137" s="58" t="s">
        <v>96</v>
      </c>
      <c r="Y137" s="58" t="s">
        <v>1462</v>
      </c>
      <c r="Z137" s="59">
        <v>1</v>
      </c>
      <c r="AA137" s="58" t="s">
        <v>852</v>
      </c>
      <c r="AB137" s="58" t="s">
        <v>853</v>
      </c>
      <c r="AC137" s="58" t="s">
        <v>1417</v>
      </c>
      <c r="AD137" s="58" t="s">
        <v>1371</v>
      </c>
      <c r="AE137" s="58" t="s">
        <v>855</v>
      </c>
      <c r="AF137" s="59">
        <v>1</v>
      </c>
      <c r="AG137" s="59">
        <v>1229046.76</v>
      </c>
    </row>
    <row r="138" spans="1:33" ht="101.6" customHeight="1" x14ac:dyDescent="0.25">
      <c r="A138" s="58" t="s">
        <v>1463</v>
      </c>
      <c r="B138" s="58" t="s">
        <v>1464</v>
      </c>
      <c r="C138" s="58" t="s">
        <v>35</v>
      </c>
      <c r="D138" s="58" t="s">
        <v>1357</v>
      </c>
      <c r="E138" s="58" t="s">
        <v>37</v>
      </c>
      <c r="F138" s="58" t="s">
        <v>38</v>
      </c>
      <c r="G138" s="58" t="s">
        <v>39</v>
      </c>
      <c r="H138" s="58" t="s">
        <v>1358</v>
      </c>
      <c r="I138" s="58" t="s">
        <v>1359</v>
      </c>
      <c r="J138" s="58" t="s">
        <v>1360</v>
      </c>
      <c r="K138" s="58" t="s">
        <v>1361</v>
      </c>
      <c r="L138" s="58" t="s">
        <v>1362</v>
      </c>
      <c r="M138" s="58" t="s">
        <v>1363</v>
      </c>
      <c r="N138" s="58" t="s">
        <v>1465</v>
      </c>
      <c r="O138" s="58"/>
      <c r="P138" s="58"/>
      <c r="Q138" s="58" t="s">
        <v>1466</v>
      </c>
      <c r="R138" s="58" t="s">
        <v>1467</v>
      </c>
      <c r="S138" s="58" t="s">
        <v>134</v>
      </c>
      <c r="T138" s="58" t="s">
        <v>1468</v>
      </c>
      <c r="U138" s="58" t="s">
        <v>1368</v>
      </c>
      <c r="V138" s="58" t="s">
        <v>1369</v>
      </c>
      <c r="W138" s="58" t="s">
        <v>1368</v>
      </c>
      <c r="X138" s="58" t="s">
        <v>96</v>
      </c>
      <c r="Y138" s="58" t="s">
        <v>1469</v>
      </c>
      <c r="Z138" s="59">
        <v>1</v>
      </c>
      <c r="AA138" s="58" t="s">
        <v>852</v>
      </c>
      <c r="AB138" s="58" t="s">
        <v>853</v>
      </c>
      <c r="AC138" s="58" t="s">
        <v>1359</v>
      </c>
      <c r="AD138" s="58" t="s">
        <v>1371</v>
      </c>
      <c r="AE138" s="58" t="s">
        <v>855</v>
      </c>
      <c r="AF138" s="59">
        <v>1</v>
      </c>
      <c r="AG138" s="59">
        <v>3707161</v>
      </c>
    </row>
    <row r="139" spans="1:33" ht="101.6" customHeight="1" x14ac:dyDescent="0.25">
      <c r="A139" s="58" t="s">
        <v>1470</v>
      </c>
      <c r="B139" s="58"/>
      <c r="C139" s="58" t="s">
        <v>507</v>
      </c>
      <c r="D139" s="58" t="s">
        <v>1471</v>
      </c>
      <c r="E139" s="58" t="s">
        <v>37</v>
      </c>
      <c r="F139" s="58" t="s">
        <v>38</v>
      </c>
      <c r="G139" s="58" t="s">
        <v>39</v>
      </c>
      <c r="H139" s="58" t="s">
        <v>1472</v>
      </c>
      <c r="I139" s="58" t="s">
        <v>1473</v>
      </c>
      <c r="J139" s="58" t="s">
        <v>1474</v>
      </c>
      <c r="K139" s="58" t="s">
        <v>1475</v>
      </c>
      <c r="L139" s="58" t="s">
        <v>1476</v>
      </c>
      <c r="M139" s="58" t="s">
        <v>1477</v>
      </c>
      <c r="N139" s="58" t="s">
        <v>1478</v>
      </c>
      <c r="O139" s="58"/>
      <c r="P139" s="58"/>
      <c r="Q139" s="58"/>
      <c r="R139" s="58" t="s">
        <v>1479</v>
      </c>
      <c r="S139" s="58" t="s">
        <v>1480</v>
      </c>
      <c r="T139" s="58" t="s">
        <v>1481</v>
      </c>
      <c r="U139" s="58" t="s">
        <v>1482</v>
      </c>
      <c r="V139" s="58" t="s">
        <v>1369</v>
      </c>
      <c r="W139" s="58" t="s">
        <v>1482</v>
      </c>
      <c r="X139" s="58"/>
      <c r="Y139" s="58" t="s">
        <v>1483</v>
      </c>
      <c r="Z139" s="59">
        <v>1</v>
      </c>
      <c r="AA139" s="58" t="s">
        <v>54</v>
      </c>
      <c r="AB139" s="58" t="s">
        <v>1484</v>
      </c>
      <c r="AC139" s="58" t="s">
        <v>1473</v>
      </c>
      <c r="AD139" s="58" t="s">
        <v>1371</v>
      </c>
      <c r="AE139" s="58" t="s">
        <v>1485</v>
      </c>
      <c r="AF139" s="59">
        <v>1</v>
      </c>
      <c r="AG139" s="59">
        <v>1378535.53</v>
      </c>
    </row>
    <row r="140" spans="1:33" ht="101.6" customHeight="1" x14ac:dyDescent="0.25">
      <c r="A140" s="58" t="s">
        <v>1486</v>
      </c>
      <c r="B140" s="58"/>
      <c r="C140" s="58" t="s">
        <v>507</v>
      </c>
      <c r="D140" s="58" t="s">
        <v>1487</v>
      </c>
      <c r="E140" s="58" t="s">
        <v>37</v>
      </c>
      <c r="F140" s="58" t="s">
        <v>38</v>
      </c>
      <c r="G140" s="58" t="s">
        <v>39</v>
      </c>
      <c r="H140" s="58" t="s">
        <v>1488</v>
      </c>
      <c r="I140" s="58" t="s">
        <v>1489</v>
      </c>
      <c r="J140" s="58" t="s">
        <v>1490</v>
      </c>
      <c r="K140" s="58" t="s">
        <v>1491</v>
      </c>
      <c r="L140" s="58" t="s">
        <v>1492</v>
      </c>
      <c r="M140" s="58" t="s">
        <v>1493</v>
      </c>
      <c r="N140" s="58" t="s">
        <v>1494</v>
      </c>
      <c r="O140" s="58"/>
      <c r="P140" s="58"/>
      <c r="Q140" s="58"/>
      <c r="R140" s="58" t="s">
        <v>1495</v>
      </c>
      <c r="S140" s="58" t="s">
        <v>516</v>
      </c>
      <c r="T140" s="58" t="s">
        <v>1496</v>
      </c>
      <c r="U140" s="58" t="s">
        <v>1410</v>
      </c>
      <c r="V140" s="58" t="s">
        <v>1369</v>
      </c>
      <c r="W140" s="58" t="s">
        <v>1411</v>
      </c>
      <c r="X140" s="58"/>
      <c r="Y140" s="58" t="s">
        <v>1497</v>
      </c>
      <c r="Z140" s="59">
        <v>1</v>
      </c>
      <c r="AA140" s="58" t="s">
        <v>54</v>
      </c>
      <c r="AB140" s="58" t="s">
        <v>1484</v>
      </c>
      <c r="AC140" s="58" t="s">
        <v>1489</v>
      </c>
      <c r="AD140" s="58" t="s">
        <v>1371</v>
      </c>
      <c r="AE140" s="58" t="s">
        <v>1485</v>
      </c>
      <c r="AF140" s="59">
        <v>1</v>
      </c>
      <c r="AG140" s="59">
        <v>996453.24</v>
      </c>
    </row>
    <row r="141" spans="1:33" ht="101.6" customHeight="1" x14ac:dyDescent="0.25">
      <c r="A141" s="58" t="s">
        <v>1498</v>
      </c>
      <c r="B141" s="58" t="s">
        <v>1499</v>
      </c>
      <c r="C141" s="58" t="s">
        <v>35</v>
      </c>
      <c r="D141" s="58" t="s">
        <v>1500</v>
      </c>
      <c r="E141" s="58" t="s">
        <v>37</v>
      </c>
      <c r="F141" s="58" t="s">
        <v>320</v>
      </c>
      <c r="G141" s="58" t="s">
        <v>39</v>
      </c>
      <c r="H141" s="58" t="s">
        <v>1501</v>
      </c>
      <c r="I141" s="58" t="s">
        <v>1502</v>
      </c>
      <c r="J141" s="58" t="s">
        <v>1503</v>
      </c>
      <c r="K141" s="58" t="s">
        <v>1504</v>
      </c>
      <c r="L141" s="58" t="s">
        <v>1505</v>
      </c>
      <c r="M141" s="58" t="s">
        <v>1506</v>
      </c>
      <c r="N141" s="58" t="s">
        <v>1507</v>
      </c>
      <c r="O141" s="58"/>
      <c r="P141" s="58"/>
      <c r="Q141" s="58" t="s">
        <v>1508</v>
      </c>
      <c r="R141" s="58" t="s">
        <v>1509</v>
      </c>
      <c r="S141" s="58" t="s">
        <v>1510</v>
      </c>
      <c r="T141" s="58" t="s">
        <v>1511</v>
      </c>
      <c r="U141" s="58" t="s">
        <v>1512</v>
      </c>
      <c r="V141" s="58" t="s">
        <v>1513</v>
      </c>
      <c r="W141" s="58" t="s">
        <v>1512</v>
      </c>
      <c r="X141" s="58" t="s">
        <v>52</v>
      </c>
      <c r="Y141" s="58" t="s">
        <v>1514</v>
      </c>
      <c r="Z141" s="59">
        <v>1</v>
      </c>
      <c r="AA141" s="58" t="s">
        <v>979</v>
      </c>
      <c r="AB141" s="58" t="s">
        <v>980</v>
      </c>
      <c r="AC141" s="58"/>
      <c r="AD141" s="58"/>
      <c r="AE141" s="58" t="s">
        <v>1485</v>
      </c>
      <c r="AF141" s="59">
        <v>1</v>
      </c>
      <c r="AG141" s="59">
        <v>1</v>
      </c>
    </row>
    <row r="142" spans="1:33" ht="101.6" customHeight="1" x14ac:dyDescent="0.25">
      <c r="A142" s="58" t="s">
        <v>1498</v>
      </c>
      <c r="B142" s="58" t="s">
        <v>1499</v>
      </c>
      <c r="C142" s="58" t="s">
        <v>35</v>
      </c>
      <c r="D142" s="58" t="s">
        <v>1500</v>
      </c>
      <c r="E142" s="58" t="s">
        <v>37</v>
      </c>
      <c r="F142" s="58" t="s">
        <v>320</v>
      </c>
      <c r="G142" s="58" t="s">
        <v>39</v>
      </c>
      <c r="H142" s="58" t="s">
        <v>1501</v>
      </c>
      <c r="I142" s="58" t="s">
        <v>1502</v>
      </c>
      <c r="J142" s="58" t="s">
        <v>1503</v>
      </c>
      <c r="K142" s="58" t="s">
        <v>1504</v>
      </c>
      <c r="L142" s="58" t="s">
        <v>1505</v>
      </c>
      <c r="M142" s="58" t="s">
        <v>1506</v>
      </c>
      <c r="N142" s="58" t="s">
        <v>1507</v>
      </c>
      <c r="O142" s="58"/>
      <c r="P142" s="58"/>
      <c r="Q142" s="58" t="s">
        <v>1508</v>
      </c>
      <c r="R142" s="58" t="s">
        <v>1509</v>
      </c>
      <c r="S142" s="58" t="s">
        <v>1510</v>
      </c>
      <c r="T142" s="58" t="s">
        <v>1511</v>
      </c>
      <c r="U142" s="58" t="s">
        <v>1512</v>
      </c>
      <c r="V142" s="58" t="s">
        <v>1513</v>
      </c>
      <c r="W142" s="58" t="s">
        <v>1512</v>
      </c>
      <c r="X142" s="58" t="s">
        <v>52</v>
      </c>
      <c r="Y142" s="58" t="s">
        <v>1514</v>
      </c>
      <c r="Z142" s="59">
        <v>2</v>
      </c>
      <c r="AA142" s="58" t="s">
        <v>979</v>
      </c>
      <c r="AB142" s="58" t="s">
        <v>980</v>
      </c>
      <c r="AC142" s="58"/>
      <c r="AD142" s="58"/>
      <c r="AE142" s="58" t="s">
        <v>1485</v>
      </c>
      <c r="AF142" s="59">
        <v>1</v>
      </c>
      <c r="AG142" s="59">
        <v>1</v>
      </c>
    </row>
    <row r="143" spans="1:33" ht="101.6" customHeight="1" x14ac:dyDescent="0.25">
      <c r="A143" s="58" t="s">
        <v>1498</v>
      </c>
      <c r="B143" s="58" t="s">
        <v>1499</v>
      </c>
      <c r="C143" s="58" t="s">
        <v>35</v>
      </c>
      <c r="D143" s="58" t="s">
        <v>1500</v>
      </c>
      <c r="E143" s="58" t="s">
        <v>37</v>
      </c>
      <c r="F143" s="58" t="s">
        <v>320</v>
      </c>
      <c r="G143" s="58" t="s">
        <v>39</v>
      </c>
      <c r="H143" s="58" t="s">
        <v>1501</v>
      </c>
      <c r="I143" s="58" t="s">
        <v>1502</v>
      </c>
      <c r="J143" s="58" t="s">
        <v>1503</v>
      </c>
      <c r="K143" s="58" t="s">
        <v>1504</v>
      </c>
      <c r="L143" s="58" t="s">
        <v>1505</v>
      </c>
      <c r="M143" s="58" t="s">
        <v>1506</v>
      </c>
      <c r="N143" s="58" t="s">
        <v>1507</v>
      </c>
      <c r="O143" s="58"/>
      <c r="P143" s="58"/>
      <c r="Q143" s="58" t="s">
        <v>1508</v>
      </c>
      <c r="R143" s="58" t="s">
        <v>1509</v>
      </c>
      <c r="S143" s="58" t="s">
        <v>1510</v>
      </c>
      <c r="T143" s="58" t="s">
        <v>1511</v>
      </c>
      <c r="U143" s="58" t="s">
        <v>1512</v>
      </c>
      <c r="V143" s="58" t="s">
        <v>1513</v>
      </c>
      <c r="W143" s="58" t="s">
        <v>1512</v>
      </c>
      <c r="X143" s="58" t="s">
        <v>52</v>
      </c>
      <c r="Y143" s="58" t="s">
        <v>1514</v>
      </c>
      <c r="Z143" s="59">
        <v>3</v>
      </c>
      <c r="AA143" s="58" t="s">
        <v>979</v>
      </c>
      <c r="AB143" s="58" t="s">
        <v>980</v>
      </c>
      <c r="AC143" s="58"/>
      <c r="AD143" s="58"/>
      <c r="AE143" s="58" t="s">
        <v>1485</v>
      </c>
      <c r="AF143" s="59">
        <v>1</v>
      </c>
      <c r="AG143" s="59">
        <v>1</v>
      </c>
    </row>
    <row r="144" spans="1:33" ht="101.6" customHeight="1" x14ac:dyDescent="0.25">
      <c r="A144" s="58" t="s">
        <v>1498</v>
      </c>
      <c r="B144" s="58" t="s">
        <v>1499</v>
      </c>
      <c r="C144" s="58" t="s">
        <v>35</v>
      </c>
      <c r="D144" s="58" t="s">
        <v>1500</v>
      </c>
      <c r="E144" s="58" t="s">
        <v>37</v>
      </c>
      <c r="F144" s="58" t="s">
        <v>320</v>
      </c>
      <c r="G144" s="58" t="s">
        <v>39</v>
      </c>
      <c r="H144" s="58" t="s">
        <v>1501</v>
      </c>
      <c r="I144" s="58" t="s">
        <v>1502</v>
      </c>
      <c r="J144" s="58" t="s">
        <v>1503</v>
      </c>
      <c r="K144" s="58" t="s">
        <v>1504</v>
      </c>
      <c r="L144" s="58" t="s">
        <v>1505</v>
      </c>
      <c r="M144" s="58" t="s">
        <v>1506</v>
      </c>
      <c r="N144" s="58" t="s">
        <v>1507</v>
      </c>
      <c r="O144" s="58"/>
      <c r="P144" s="58"/>
      <c r="Q144" s="58" t="s">
        <v>1508</v>
      </c>
      <c r="R144" s="58" t="s">
        <v>1509</v>
      </c>
      <c r="S144" s="58" t="s">
        <v>1510</v>
      </c>
      <c r="T144" s="58" t="s">
        <v>1511</v>
      </c>
      <c r="U144" s="58" t="s">
        <v>1512</v>
      </c>
      <c r="V144" s="58" t="s">
        <v>1513</v>
      </c>
      <c r="W144" s="58" t="s">
        <v>1512</v>
      </c>
      <c r="X144" s="58" t="s">
        <v>52</v>
      </c>
      <c r="Y144" s="58" t="s">
        <v>1514</v>
      </c>
      <c r="Z144" s="59">
        <v>4</v>
      </c>
      <c r="AA144" s="58" t="s">
        <v>979</v>
      </c>
      <c r="AB144" s="58" t="s">
        <v>980</v>
      </c>
      <c r="AC144" s="58"/>
      <c r="AD144" s="58"/>
      <c r="AE144" s="58" t="s">
        <v>1485</v>
      </c>
      <c r="AF144" s="59">
        <v>1</v>
      </c>
      <c r="AG144" s="59">
        <v>1</v>
      </c>
    </row>
    <row r="145" spans="1:33" ht="101.6" customHeight="1" x14ac:dyDescent="0.25">
      <c r="A145" s="58" t="s">
        <v>1498</v>
      </c>
      <c r="B145" s="58" t="s">
        <v>1499</v>
      </c>
      <c r="C145" s="58" t="s">
        <v>35</v>
      </c>
      <c r="D145" s="58" t="s">
        <v>1500</v>
      </c>
      <c r="E145" s="58" t="s">
        <v>37</v>
      </c>
      <c r="F145" s="58" t="s">
        <v>320</v>
      </c>
      <c r="G145" s="58" t="s">
        <v>39</v>
      </c>
      <c r="H145" s="58" t="s">
        <v>1501</v>
      </c>
      <c r="I145" s="58" t="s">
        <v>1502</v>
      </c>
      <c r="J145" s="58" t="s">
        <v>1503</v>
      </c>
      <c r="K145" s="58" t="s">
        <v>1504</v>
      </c>
      <c r="L145" s="58" t="s">
        <v>1505</v>
      </c>
      <c r="M145" s="58" t="s">
        <v>1506</v>
      </c>
      <c r="N145" s="58" t="s">
        <v>1507</v>
      </c>
      <c r="O145" s="58"/>
      <c r="P145" s="58"/>
      <c r="Q145" s="58" t="s">
        <v>1508</v>
      </c>
      <c r="R145" s="58" t="s">
        <v>1509</v>
      </c>
      <c r="S145" s="58" t="s">
        <v>1510</v>
      </c>
      <c r="T145" s="58" t="s">
        <v>1511</v>
      </c>
      <c r="U145" s="58" t="s">
        <v>1512</v>
      </c>
      <c r="V145" s="58" t="s">
        <v>1513</v>
      </c>
      <c r="W145" s="58" t="s">
        <v>1512</v>
      </c>
      <c r="X145" s="58" t="s">
        <v>52</v>
      </c>
      <c r="Y145" s="58" t="s">
        <v>1514</v>
      </c>
      <c r="Z145" s="59">
        <v>5</v>
      </c>
      <c r="AA145" s="58" t="s">
        <v>979</v>
      </c>
      <c r="AB145" s="58" t="s">
        <v>980</v>
      </c>
      <c r="AC145" s="58"/>
      <c r="AD145" s="58"/>
      <c r="AE145" s="58" t="s">
        <v>1485</v>
      </c>
      <c r="AF145" s="59">
        <v>1</v>
      </c>
      <c r="AG145" s="59">
        <v>1</v>
      </c>
    </row>
    <row r="146" spans="1:33" ht="101.6" customHeight="1" x14ac:dyDescent="0.25">
      <c r="A146" s="58" t="s">
        <v>1498</v>
      </c>
      <c r="B146" s="58" t="s">
        <v>1499</v>
      </c>
      <c r="C146" s="58" t="s">
        <v>35</v>
      </c>
      <c r="D146" s="58" t="s">
        <v>1500</v>
      </c>
      <c r="E146" s="58" t="s">
        <v>37</v>
      </c>
      <c r="F146" s="58" t="s">
        <v>320</v>
      </c>
      <c r="G146" s="58" t="s">
        <v>39</v>
      </c>
      <c r="H146" s="58" t="s">
        <v>1501</v>
      </c>
      <c r="I146" s="58" t="s">
        <v>1502</v>
      </c>
      <c r="J146" s="58" t="s">
        <v>1503</v>
      </c>
      <c r="K146" s="58" t="s">
        <v>1504</v>
      </c>
      <c r="L146" s="58" t="s">
        <v>1505</v>
      </c>
      <c r="M146" s="58" t="s">
        <v>1506</v>
      </c>
      <c r="N146" s="58" t="s">
        <v>1507</v>
      </c>
      <c r="O146" s="58"/>
      <c r="P146" s="58"/>
      <c r="Q146" s="58" t="s">
        <v>1508</v>
      </c>
      <c r="R146" s="58" t="s">
        <v>1509</v>
      </c>
      <c r="S146" s="58" t="s">
        <v>1510</v>
      </c>
      <c r="T146" s="58" t="s">
        <v>1511</v>
      </c>
      <c r="U146" s="58" t="s">
        <v>1512</v>
      </c>
      <c r="V146" s="58" t="s">
        <v>1513</v>
      </c>
      <c r="W146" s="58" t="s">
        <v>1512</v>
      </c>
      <c r="X146" s="58" t="s">
        <v>52</v>
      </c>
      <c r="Y146" s="58" t="s">
        <v>1514</v>
      </c>
      <c r="Z146" s="59">
        <v>6</v>
      </c>
      <c r="AA146" s="58" t="s">
        <v>979</v>
      </c>
      <c r="AB146" s="58" t="s">
        <v>980</v>
      </c>
      <c r="AC146" s="58"/>
      <c r="AD146" s="58"/>
      <c r="AE146" s="58" t="s">
        <v>1485</v>
      </c>
      <c r="AF146" s="59">
        <v>1</v>
      </c>
      <c r="AG146" s="59">
        <v>1</v>
      </c>
    </row>
    <row r="147" spans="1:33" ht="101.6" customHeight="1" x14ac:dyDescent="0.25">
      <c r="A147" s="58" t="s">
        <v>1515</v>
      </c>
      <c r="B147" s="58" t="s">
        <v>1516</v>
      </c>
      <c r="C147" s="58" t="s">
        <v>35</v>
      </c>
      <c r="D147" s="58" t="s">
        <v>1517</v>
      </c>
      <c r="E147" s="58" t="s">
        <v>37</v>
      </c>
      <c r="F147" s="58" t="s">
        <v>38</v>
      </c>
      <c r="G147" s="58" t="s">
        <v>39</v>
      </c>
      <c r="H147" s="58" t="s">
        <v>1518</v>
      </c>
      <c r="I147" s="58" t="s">
        <v>1519</v>
      </c>
      <c r="J147" s="58" t="s">
        <v>1520</v>
      </c>
      <c r="K147" s="58" t="s">
        <v>1521</v>
      </c>
      <c r="L147" s="58" t="s">
        <v>1522</v>
      </c>
      <c r="M147" s="58" t="s">
        <v>1523</v>
      </c>
      <c r="N147" s="58" t="s">
        <v>1524</v>
      </c>
      <c r="O147" s="58"/>
      <c r="P147" s="58"/>
      <c r="Q147" s="58" t="s">
        <v>1525</v>
      </c>
      <c r="R147" s="58" t="s">
        <v>1526</v>
      </c>
      <c r="S147" s="58" t="s">
        <v>1527</v>
      </c>
      <c r="T147" s="58" t="s">
        <v>1528</v>
      </c>
      <c r="U147" s="58" t="s">
        <v>1512</v>
      </c>
      <c r="V147" s="58" t="s">
        <v>1513</v>
      </c>
      <c r="W147" s="58" t="s">
        <v>1512</v>
      </c>
      <c r="X147" s="58" t="s">
        <v>96</v>
      </c>
      <c r="Y147" s="58" t="s">
        <v>1529</v>
      </c>
      <c r="Z147" s="59">
        <v>1</v>
      </c>
      <c r="AA147" s="58" t="s">
        <v>852</v>
      </c>
      <c r="AB147" s="58" t="s">
        <v>853</v>
      </c>
      <c r="AC147" s="58" t="s">
        <v>1519</v>
      </c>
      <c r="AD147" s="58" t="s">
        <v>1530</v>
      </c>
      <c r="AE147" s="58" t="s">
        <v>855</v>
      </c>
      <c r="AF147" s="59">
        <v>1</v>
      </c>
      <c r="AG147" s="59">
        <v>789279.85</v>
      </c>
    </row>
    <row r="148" spans="1:33" ht="101.6" customHeight="1" x14ac:dyDescent="0.25">
      <c r="A148" s="58" t="s">
        <v>1531</v>
      </c>
      <c r="B148" s="58" t="s">
        <v>1532</v>
      </c>
      <c r="C148" s="58" t="s">
        <v>35</v>
      </c>
      <c r="D148" s="58" t="s">
        <v>1533</v>
      </c>
      <c r="E148" s="58" t="s">
        <v>37</v>
      </c>
      <c r="F148" s="58" t="s">
        <v>38</v>
      </c>
      <c r="G148" s="58" t="s">
        <v>83</v>
      </c>
      <c r="H148" s="58" t="s">
        <v>1534</v>
      </c>
      <c r="I148" s="58" t="s">
        <v>1535</v>
      </c>
      <c r="J148" s="58" t="s">
        <v>1536</v>
      </c>
      <c r="K148" s="58" t="s">
        <v>1537</v>
      </c>
      <c r="L148" s="58" t="s">
        <v>1538</v>
      </c>
      <c r="M148" s="58" t="s">
        <v>1539</v>
      </c>
      <c r="N148" s="58" t="s">
        <v>1540</v>
      </c>
      <c r="O148" s="58"/>
      <c r="P148" s="58"/>
      <c r="Q148" s="58" t="s">
        <v>1541</v>
      </c>
      <c r="R148" s="58" t="s">
        <v>1542</v>
      </c>
      <c r="S148" s="58" t="s">
        <v>1543</v>
      </c>
      <c r="T148" s="58" t="s">
        <v>1544</v>
      </c>
      <c r="U148" s="58" t="s">
        <v>1512</v>
      </c>
      <c r="V148" s="58" t="s">
        <v>1513</v>
      </c>
      <c r="W148" s="58" t="s">
        <v>1512</v>
      </c>
      <c r="X148" s="58" t="s">
        <v>96</v>
      </c>
      <c r="Y148" s="58" t="s">
        <v>1545</v>
      </c>
      <c r="Z148" s="59">
        <v>1</v>
      </c>
      <c r="AA148" s="58" t="s">
        <v>852</v>
      </c>
      <c r="AB148" s="58" t="s">
        <v>853</v>
      </c>
      <c r="AC148" s="58" t="s">
        <v>1535</v>
      </c>
      <c r="AD148" s="58" t="s">
        <v>1546</v>
      </c>
      <c r="AE148" s="58" t="s">
        <v>855</v>
      </c>
      <c r="AF148" s="59">
        <v>1</v>
      </c>
      <c r="AG148" s="59">
        <v>1678541.29</v>
      </c>
    </row>
    <row r="149" spans="1:33" ht="101.6" customHeight="1" x14ac:dyDescent="0.25">
      <c r="A149" s="58" t="s">
        <v>1547</v>
      </c>
      <c r="B149" s="58" t="s">
        <v>1548</v>
      </c>
      <c r="C149" s="58" t="s">
        <v>35</v>
      </c>
      <c r="D149" s="58" t="s">
        <v>1549</v>
      </c>
      <c r="E149" s="58" t="s">
        <v>37</v>
      </c>
      <c r="F149" s="58" t="s">
        <v>38</v>
      </c>
      <c r="G149" s="58" t="s">
        <v>83</v>
      </c>
      <c r="H149" s="58" t="s">
        <v>1550</v>
      </c>
      <c r="I149" s="58" t="s">
        <v>1551</v>
      </c>
      <c r="J149" s="58" t="s">
        <v>1552</v>
      </c>
      <c r="K149" s="58" t="s">
        <v>1553</v>
      </c>
      <c r="L149" s="58" t="s">
        <v>1554</v>
      </c>
      <c r="M149" s="58" t="s">
        <v>1555</v>
      </c>
      <c r="N149" s="58" t="s">
        <v>1556</v>
      </c>
      <c r="O149" s="58"/>
      <c r="P149" s="58"/>
      <c r="Q149" s="58" t="s">
        <v>1557</v>
      </c>
      <c r="R149" s="58" t="s">
        <v>1558</v>
      </c>
      <c r="S149" s="58" t="s">
        <v>1067</v>
      </c>
      <c r="T149" s="58" t="s">
        <v>1559</v>
      </c>
      <c r="U149" s="58" t="s">
        <v>1512</v>
      </c>
      <c r="V149" s="58" t="s">
        <v>1513</v>
      </c>
      <c r="W149" s="58" t="s">
        <v>1512</v>
      </c>
      <c r="X149" s="58" t="s">
        <v>52</v>
      </c>
      <c r="Y149" s="58" t="s">
        <v>1560</v>
      </c>
      <c r="Z149" s="59">
        <v>1</v>
      </c>
      <c r="AA149" s="58" t="s">
        <v>1561</v>
      </c>
      <c r="AB149" s="58" t="s">
        <v>1562</v>
      </c>
      <c r="AC149" s="58" t="s">
        <v>1551</v>
      </c>
      <c r="AD149" s="58" t="s">
        <v>1563</v>
      </c>
      <c r="AE149" s="58" t="s">
        <v>78</v>
      </c>
      <c r="AF149" s="59">
        <v>1</v>
      </c>
      <c r="AG149" s="59">
        <v>1158269</v>
      </c>
    </row>
    <row r="150" spans="1:33" ht="101.6" customHeight="1" x14ac:dyDescent="0.25">
      <c r="A150" s="58" t="s">
        <v>1564</v>
      </c>
      <c r="B150" s="58" t="s">
        <v>1565</v>
      </c>
      <c r="C150" s="58" t="s">
        <v>35</v>
      </c>
      <c r="D150" s="58" t="s">
        <v>1566</v>
      </c>
      <c r="E150" s="58" t="s">
        <v>37</v>
      </c>
      <c r="F150" s="58" t="s">
        <v>38</v>
      </c>
      <c r="G150" s="58" t="s">
        <v>83</v>
      </c>
      <c r="H150" s="58" t="s">
        <v>1567</v>
      </c>
      <c r="I150" s="58" t="s">
        <v>1568</v>
      </c>
      <c r="J150" s="58" t="s">
        <v>1569</v>
      </c>
      <c r="K150" s="58" t="s">
        <v>1537</v>
      </c>
      <c r="L150" s="58" t="s">
        <v>1538</v>
      </c>
      <c r="M150" s="58" t="s">
        <v>1539</v>
      </c>
      <c r="N150" s="58" t="s">
        <v>1570</v>
      </c>
      <c r="O150" s="58"/>
      <c r="P150" s="58"/>
      <c r="Q150" s="58" t="s">
        <v>1571</v>
      </c>
      <c r="R150" s="58" t="s">
        <v>1572</v>
      </c>
      <c r="S150" s="58" t="s">
        <v>134</v>
      </c>
      <c r="T150" s="58" t="s">
        <v>1573</v>
      </c>
      <c r="U150" s="58" t="s">
        <v>1512</v>
      </c>
      <c r="V150" s="58" t="s">
        <v>1513</v>
      </c>
      <c r="W150" s="58" t="s">
        <v>1512</v>
      </c>
      <c r="X150" s="58" t="s">
        <v>96</v>
      </c>
      <c r="Y150" s="58" t="s">
        <v>1574</v>
      </c>
      <c r="Z150" s="59">
        <v>1</v>
      </c>
      <c r="AA150" s="58" t="s">
        <v>852</v>
      </c>
      <c r="AB150" s="58" t="s">
        <v>853</v>
      </c>
      <c r="AC150" s="58" t="s">
        <v>1568</v>
      </c>
      <c r="AD150" s="58" t="s">
        <v>1575</v>
      </c>
      <c r="AE150" s="58" t="s">
        <v>855</v>
      </c>
      <c r="AF150" s="59">
        <v>1</v>
      </c>
      <c r="AG150" s="59">
        <v>1054696</v>
      </c>
    </row>
    <row r="151" spans="1:33" ht="101.6" customHeight="1" x14ac:dyDescent="0.25">
      <c r="A151" s="58" t="s">
        <v>1576</v>
      </c>
      <c r="B151" s="58" t="s">
        <v>1577</v>
      </c>
      <c r="C151" s="58" t="s">
        <v>35</v>
      </c>
      <c r="D151" s="58" t="s">
        <v>1578</v>
      </c>
      <c r="E151" s="58" t="s">
        <v>37</v>
      </c>
      <c r="F151" s="58" t="s">
        <v>38</v>
      </c>
      <c r="G151" s="58" t="s">
        <v>39</v>
      </c>
      <c r="H151" s="58" t="s">
        <v>1579</v>
      </c>
      <c r="I151" s="58" t="s">
        <v>1580</v>
      </c>
      <c r="J151" s="58" t="s">
        <v>1581</v>
      </c>
      <c r="K151" s="58" t="s">
        <v>1537</v>
      </c>
      <c r="L151" s="58" t="s">
        <v>1538</v>
      </c>
      <c r="M151" s="58" t="s">
        <v>1539</v>
      </c>
      <c r="N151" s="58" t="s">
        <v>1582</v>
      </c>
      <c r="O151" s="58"/>
      <c r="P151" s="58"/>
      <c r="Q151" s="58" t="s">
        <v>1583</v>
      </c>
      <c r="R151" s="58" t="s">
        <v>1584</v>
      </c>
      <c r="S151" s="58" t="s">
        <v>1185</v>
      </c>
      <c r="T151" s="58" t="s">
        <v>1585</v>
      </c>
      <c r="U151" s="58" t="s">
        <v>1512</v>
      </c>
      <c r="V151" s="58" t="s">
        <v>1586</v>
      </c>
      <c r="W151" s="58" t="s">
        <v>1512</v>
      </c>
      <c r="X151" s="58" t="s">
        <v>96</v>
      </c>
      <c r="Y151" s="58" t="s">
        <v>1587</v>
      </c>
      <c r="Z151" s="59">
        <v>1</v>
      </c>
      <c r="AA151" s="58" t="s">
        <v>852</v>
      </c>
      <c r="AB151" s="58" t="s">
        <v>853</v>
      </c>
      <c r="AC151" s="58" t="s">
        <v>1580</v>
      </c>
      <c r="AD151" s="58" t="s">
        <v>1588</v>
      </c>
      <c r="AE151" s="58" t="s">
        <v>855</v>
      </c>
      <c r="AF151" s="59">
        <v>1</v>
      </c>
      <c r="AG151" s="59">
        <v>1427611.31</v>
      </c>
    </row>
    <row r="152" spans="1:33" ht="101.6" customHeight="1" x14ac:dyDescent="0.25">
      <c r="A152" s="58" t="s">
        <v>1589</v>
      </c>
      <c r="B152" s="58" t="s">
        <v>1590</v>
      </c>
      <c r="C152" s="58" t="s">
        <v>35</v>
      </c>
      <c r="D152" s="58" t="s">
        <v>1591</v>
      </c>
      <c r="E152" s="58" t="s">
        <v>37</v>
      </c>
      <c r="F152" s="58" t="s">
        <v>38</v>
      </c>
      <c r="G152" s="58" t="s">
        <v>39</v>
      </c>
      <c r="H152" s="58" t="s">
        <v>1592</v>
      </c>
      <c r="I152" s="58" t="s">
        <v>1593</v>
      </c>
      <c r="J152" s="58" t="s">
        <v>1594</v>
      </c>
      <c r="K152" s="58" t="s">
        <v>1537</v>
      </c>
      <c r="L152" s="58" t="s">
        <v>1538</v>
      </c>
      <c r="M152" s="58" t="s">
        <v>1539</v>
      </c>
      <c r="N152" s="58" t="s">
        <v>1595</v>
      </c>
      <c r="O152" s="58"/>
      <c r="P152" s="58"/>
      <c r="Q152" s="58" t="s">
        <v>1596</v>
      </c>
      <c r="R152" s="58" t="s">
        <v>1597</v>
      </c>
      <c r="S152" s="58" t="s">
        <v>1598</v>
      </c>
      <c r="T152" s="58" t="s">
        <v>1599</v>
      </c>
      <c r="U152" s="58" t="s">
        <v>1512</v>
      </c>
      <c r="V152" s="58" t="s">
        <v>1600</v>
      </c>
      <c r="W152" s="58" t="s">
        <v>1512</v>
      </c>
      <c r="X152" s="58" t="s">
        <v>96</v>
      </c>
      <c r="Y152" s="58" t="s">
        <v>1601</v>
      </c>
      <c r="Z152" s="59">
        <v>1</v>
      </c>
      <c r="AA152" s="58" t="s">
        <v>852</v>
      </c>
      <c r="AB152" s="58" t="s">
        <v>853</v>
      </c>
      <c r="AC152" s="58" t="s">
        <v>1593</v>
      </c>
      <c r="AD152" s="58" t="s">
        <v>1563</v>
      </c>
      <c r="AE152" s="58" t="s">
        <v>855</v>
      </c>
      <c r="AF152" s="59">
        <v>1</v>
      </c>
      <c r="AG152" s="59">
        <v>1219609.1200000001</v>
      </c>
    </row>
    <row r="153" spans="1:33" ht="101.6" customHeight="1" x14ac:dyDescent="0.25">
      <c r="A153" s="58" t="s">
        <v>1602</v>
      </c>
      <c r="B153" s="58" t="s">
        <v>1603</v>
      </c>
      <c r="C153" s="58" t="s">
        <v>35</v>
      </c>
      <c r="D153" s="58" t="s">
        <v>1604</v>
      </c>
      <c r="E153" s="58" t="s">
        <v>37</v>
      </c>
      <c r="F153" s="58" t="s">
        <v>38</v>
      </c>
      <c r="G153" s="58" t="s">
        <v>39</v>
      </c>
      <c r="H153" s="58" t="s">
        <v>1605</v>
      </c>
      <c r="I153" s="58" t="s">
        <v>1606</v>
      </c>
      <c r="J153" s="58" t="s">
        <v>1607</v>
      </c>
      <c r="K153" s="58" t="s">
        <v>1537</v>
      </c>
      <c r="L153" s="58" t="s">
        <v>1538</v>
      </c>
      <c r="M153" s="58" t="s">
        <v>1539</v>
      </c>
      <c r="N153" s="58" t="s">
        <v>1595</v>
      </c>
      <c r="O153" s="58"/>
      <c r="P153" s="58"/>
      <c r="Q153" s="58" t="s">
        <v>1608</v>
      </c>
      <c r="R153" s="58" t="s">
        <v>1609</v>
      </c>
      <c r="S153" s="58" t="s">
        <v>302</v>
      </c>
      <c r="T153" s="58" t="s">
        <v>1610</v>
      </c>
      <c r="U153" s="58" t="s">
        <v>1512</v>
      </c>
      <c r="V153" s="58" t="s">
        <v>1600</v>
      </c>
      <c r="W153" s="58" t="s">
        <v>1512</v>
      </c>
      <c r="X153" s="58" t="s">
        <v>96</v>
      </c>
      <c r="Y153" s="58" t="s">
        <v>1611</v>
      </c>
      <c r="Z153" s="59">
        <v>1</v>
      </c>
      <c r="AA153" s="58" t="s">
        <v>852</v>
      </c>
      <c r="AB153" s="58" t="s">
        <v>853</v>
      </c>
      <c r="AC153" s="58" t="s">
        <v>1606</v>
      </c>
      <c r="AD153" s="58" t="s">
        <v>1563</v>
      </c>
      <c r="AE153" s="58" t="s">
        <v>855</v>
      </c>
      <c r="AF153" s="59">
        <v>1</v>
      </c>
      <c r="AG153" s="59">
        <v>1226210.6000000001</v>
      </c>
    </row>
    <row r="154" spans="1:33" ht="101.6" customHeight="1" x14ac:dyDescent="0.25">
      <c r="A154" s="58" t="s">
        <v>1612</v>
      </c>
      <c r="B154" s="58" t="s">
        <v>1613</v>
      </c>
      <c r="C154" s="58" t="s">
        <v>35</v>
      </c>
      <c r="D154" s="58" t="s">
        <v>1614</v>
      </c>
      <c r="E154" s="58" t="s">
        <v>37</v>
      </c>
      <c r="F154" s="58" t="s">
        <v>38</v>
      </c>
      <c r="G154" s="58" t="s">
        <v>39</v>
      </c>
      <c r="H154" s="58" t="s">
        <v>1615</v>
      </c>
      <c r="I154" s="58" t="s">
        <v>1616</v>
      </c>
      <c r="J154" s="58" t="s">
        <v>1617</v>
      </c>
      <c r="K154" s="58" t="s">
        <v>1537</v>
      </c>
      <c r="L154" s="58" t="s">
        <v>1538</v>
      </c>
      <c r="M154" s="58" t="s">
        <v>1539</v>
      </c>
      <c r="N154" s="58" t="s">
        <v>1618</v>
      </c>
      <c r="O154" s="58"/>
      <c r="P154" s="58"/>
      <c r="Q154" s="58" t="s">
        <v>1619</v>
      </c>
      <c r="R154" s="58" t="s">
        <v>1620</v>
      </c>
      <c r="S154" s="58" t="s">
        <v>1328</v>
      </c>
      <c r="T154" s="58" t="s">
        <v>1621</v>
      </c>
      <c r="U154" s="58" t="s">
        <v>1512</v>
      </c>
      <c r="V154" s="58" t="s">
        <v>1600</v>
      </c>
      <c r="W154" s="58" t="s">
        <v>1512</v>
      </c>
      <c r="X154" s="58" t="s">
        <v>96</v>
      </c>
      <c r="Y154" s="58" t="s">
        <v>1622</v>
      </c>
      <c r="Z154" s="59">
        <v>1</v>
      </c>
      <c r="AA154" s="58" t="s">
        <v>852</v>
      </c>
      <c r="AB154" s="58" t="s">
        <v>853</v>
      </c>
      <c r="AC154" s="58" t="s">
        <v>1616</v>
      </c>
      <c r="AD154" s="58" t="s">
        <v>1623</v>
      </c>
      <c r="AE154" s="58" t="s">
        <v>855</v>
      </c>
      <c r="AF154" s="59">
        <v>1</v>
      </c>
      <c r="AG154" s="59">
        <v>2140528.35</v>
      </c>
    </row>
    <row r="155" spans="1:33" ht="101.6" customHeight="1" x14ac:dyDescent="0.25">
      <c r="A155" s="58" t="s">
        <v>1624</v>
      </c>
      <c r="B155" s="58" t="s">
        <v>1625</v>
      </c>
      <c r="C155" s="58" t="s">
        <v>35</v>
      </c>
      <c r="D155" s="58" t="s">
        <v>1626</v>
      </c>
      <c r="E155" s="58" t="s">
        <v>37</v>
      </c>
      <c r="F155" s="58" t="s">
        <v>38</v>
      </c>
      <c r="G155" s="58" t="s">
        <v>39</v>
      </c>
      <c r="H155" s="58" t="s">
        <v>1592</v>
      </c>
      <c r="I155" s="58" t="s">
        <v>1593</v>
      </c>
      <c r="J155" s="58" t="s">
        <v>1627</v>
      </c>
      <c r="K155" s="58" t="s">
        <v>1628</v>
      </c>
      <c r="L155" s="58" t="s">
        <v>1522</v>
      </c>
      <c r="M155" s="58" t="s">
        <v>1629</v>
      </c>
      <c r="N155" s="58" t="s">
        <v>1630</v>
      </c>
      <c r="O155" s="58"/>
      <c r="P155" s="58"/>
      <c r="Q155" s="58" t="s">
        <v>1631</v>
      </c>
      <c r="R155" s="58" t="s">
        <v>1632</v>
      </c>
      <c r="S155" s="58" t="s">
        <v>1633</v>
      </c>
      <c r="T155" s="58" t="s">
        <v>1634</v>
      </c>
      <c r="U155" s="58" t="s">
        <v>1512</v>
      </c>
      <c r="V155" s="58" t="s">
        <v>1600</v>
      </c>
      <c r="W155" s="58" t="s">
        <v>1512</v>
      </c>
      <c r="X155" s="58" t="s">
        <v>96</v>
      </c>
      <c r="Y155" s="58" t="s">
        <v>1635</v>
      </c>
      <c r="Z155" s="59">
        <v>1</v>
      </c>
      <c r="AA155" s="58" t="s">
        <v>852</v>
      </c>
      <c r="AB155" s="58" t="s">
        <v>853</v>
      </c>
      <c r="AC155" s="58" t="s">
        <v>1593</v>
      </c>
      <c r="AD155" s="58" t="s">
        <v>1563</v>
      </c>
      <c r="AE155" s="58" t="s">
        <v>855</v>
      </c>
      <c r="AF155" s="59">
        <v>1</v>
      </c>
      <c r="AG155" s="59">
        <v>1219609.1200000001</v>
      </c>
    </row>
    <row r="156" spans="1:33" ht="101.6" customHeight="1" x14ac:dyDescent="0.25">
      <c r="A156" s="58" t="s">
        <v>1636</v>
      </c>
      <c r="B156" s="58" t="s">
        <v>1637</v>
      </c>
      <c r="C156" s="58" t="s">
        <v>35</v>
      </c>
      <c r="D156" s="58" t="s">
        <v>1638</v>
      </c>
      <c r="E156" s="58" t="s">
        <v>37</v>
      </c>
      <c r="F156" s="58" t="s">
        <v>105</v>
      </c>
      <c r="G156" s="58" t="s">
        <v>39</v>
      </c>
      <c r="H156" s="58" t="s">
        <v>1639</v>
      </c>
      <c r="I156" s="58" t="s">
        <v>1640</v>
      </c>
      <c r="J156" s="58" t="s">
        <v>1641</v>
      </c>
      <c r="K156" s="58" t="s">
        <v>1642</v>
      </c>
      <c r="L156" s="58" t="s">
        <v>1643</v>
      </c>
      <c r="M156" s="58" t="s">
        <v>1644</v>
      </c>
      <c r="N156" s="58" t="s">
        <v>1645</v>
      </c>
      <c r="O156" s="58"/>
      <c r="P156" s="58"/>
      <c r="Q156" s="58" t="s">
        <v>1646</v>
      </c>
      <c r="R156" s="58" t="s">
        <v>1647</v>
      </c>
      <c r="S156" s="58" t="s">
        <v>1648</v>
      </c>
      <c r="T156" s="58" t="s">
        <v>1649</v>
      </c>
      <c r="U156" s="58" t="s">
        <v>1650</v>
      </c>
      <c r="V156" s="58" t="s">
        <v>1650</v>
      </c>
      <c r="W156" s="58" t="s">
        <v>389</v>
      </c>
      <c r="X156" s="58" t="s">
        <v>96</v>
      </c>
      <c r="Y156" s="58" t="s">
        <v>1651</v>
      </c>
      <c r="Z156" s="59">
        <v>1</v>
      </c>
      <c r="AA156" s="58" t="s">
        <v>1248</v>
      </c>
      <c r="AB156" s="58" t="s">
        <v>1249</v>
      </c>
      <c r="AC156" s="58" t="s">
        <v>1640</v>
      </c>
      <c r="AD156" s="58" t="s">
        <v>1652</v>
      </c>
      <c r="AE156" s="58" t="s">
        <v>855</v>
      </c>
      <c r="AF156" s="59">
        <v>1</v>
      </c>
      <c r="AG156" s="59">
        <v>831959.11</v>
      </c>
    </row>
    <row r="157" spans="1:33" ht="101.6" customHeight="1" x14ac:dyDescent="0.25">
      <c r="A157" s="58" t="s">
        <v>1653</v>
      </c>
      <c r="B157" s="58" t="s">
        <v>1654</v>
      </c>
      <c r="C157" s="58" t="s">
        <v>35</v>
      </c>
      <c r="D157" s="58" t="s">
        <v>1655</v>
      </c>
      <c r="E157" s="58" t="s">
        <v>37</v>
      </c>
      <c r="F157" s="58" t="s">
        <v>320</v>
      </c>
      <c r="G157" s="58" t="s">
        <v>39</v>
      </c>
      <c r="H157" s="58" t="s">
        <v>164</v>
      </c>
      <c r="I157" s="58" t="s">
        <v>1656</v>
      </c>
      <c r="J157" s="58" t="s">
        <v>1657</v>
      </c>
      <c r="K157" s="58" t="s">
        <v>1658</v>
      </c>
      <c r="L157" s="58" t="s">
        <v>1659</v>
      </c>
      <c r="M157" s="58" t="s">
        <v>1660</v>
      </c>
      <c r="N157" s="58" t="s">
        <v>1661</v>
      </c>
      <c r="O157" s="58"/>
      <c r="P157" s="58"/>
      <c r="Q157" s="58" t="s">
        <v>1662</v>
      </c>
      <c r="R157" s="58" t="s">
        <v>1663</v>
      </c>
      <c r="S157" s="58" t="s">
        <v>1664</v>
      </c>
      <c r="T157" s="58" t="s">
        <v>1665</v>
      </c>
      <c r="U157" s="58" t="s">
        <v>1650</v>
      </c>
      <c r="V157" s="58" t="s">
        <v>1650</v>
      </c>
      <c r="W157" s="58" t="s">
        <v>389</v>
      </c>
      <c r="X157" s="58" t="s">
        <v>52</v>
      </c>
      <c r="Y157" s="58" t="s">
        <v>1666</v>
      </c>
      <c r="Z157" s="59">
        <v>1</v>
      </c>
      <c r="AA157" s="58" t="s">
        <v>54</v>
      </c>
      <c r="AB157" s="58" t="s">
        <v>1667</v>
      </c>
      <c r="AC157" s="58"/>
      <c r="AD157" s="58"/>
      <c r="AE157" s="58" t="s">
        <v>57</v>
      </c>
      <c r="AF157" s="59">
        <v>1</v>
      </c>
      <c r="AG157" s="59">
        <v>2000000</v>
      </c>
    </row>
    <row r="158" spans="1:33" ht="101.6" customHeight="1" x14ac:dyDescent="0.25">
      <c r="A158" s="58" t="s">
        <v>1653</v>
      </c>
      <c r="B158" s="58" t="s">
        <v>1654</v>
      </c>
      <c r="C158" s="58" t="s">
        <v>35</v>
      </c>
      <c r="D158" s="58" t="s">
        <v>1655</v>
      </c>
      <c r="E158" s="58" t="s">
        <v>37</v>
      </c>
      <c r="F158" s="58" t="s">
        <v>320</v>
      </c>
      <c r="G158" s="58" t="s">
        <v>39</v>
      </c>
      <c r="H158" s="58" t="s">
        <v>164</v>
      </c>
      <c r="I158" s="58" t="s">
        <v>1656</v>
      </c>
      <c r="J158" s="58" t="s">
        <v>1657</v>
      </c>
      <c r="K158" s="58" t="s">
        <v>1658</v>
      </c>
      <c r="L158" s="58" t="s">
        <v>1659</v>
      </c>
      <c r="M158" s="58" t="s">
        <v>1660</v>
      </c>
      <c r="N158" s="58" t="s">
        <v>1661</v>
      </c>
      <c r="O158" s="58"/>
      <c r="P158" s="58"/>
      <c r="Q158" s="58" t="s">
        <v>1662</v>
      </c>
      <c r="R158" s="58" t="s">
        <v>1663</v>
      </c>
      <c r="S158" s="58" t="s">
        <v>1664</v>
      </c>
      <c r="T158" s="58" t="s">
        <v>1665</v>
      </c>
      <c r="U158" s="58" t="s">
        <v>1650</v>
      </c>
      <c r="V158" s="58" t="s">
        <v>1650</v>
      </c>
      <c r="W158" s="58" t="s">
        <v>389</v>
      </c>
      <c r="X158" s="58" t="s">
        <v>52</v>
      </c>
      <c r="Y158" s="58" t="s">
        <v>1666</v>
      </c>
      <c r="Z158" s="59">
        <v>2</v>
      </c>
      <c r="AA158" s="58" t="s">
        <v>54</v>
      </c>
      <c r="AB158" s="58" t="s">
        <v>1667</v>
      </c>
      <c r="AC158" s="58"/>
      <c r="AD158" s="58"/>
      <c r="AE158" s="58" t="s">
        <v>57</v>
      </c>
      <c r="AF158" s="59">
        <v>1</v>
      </c>
      <c r="AG158" s="59">
        <v>1000000</v>
      </c>
    </row>
    <row r="159" spans="1:33" ht="101.6" customHeight="1" x14ac:dyDescent="0.25">
      <c r="A159" s="58" t="s">
        <v>1668</v>
      </c>
      <c r="B159" s="58" t="s">
        <v>1669</v>
      </c>
      <c r="C159" s="58" t="s">
        <v>35</v>
      </c>
      <c r="D159" s="58" t="s">
        <v>1670</v>
      </c>
      <c r="E159" s="58" t="s">
        <v>37</v>
      </c>
      <c r="F159" s="58" t="s">
        <v>105</v>
      </c>
      <c r="G159" s="58" t="s">
        <v>39</v>
      </c>
      <c r="H159" s="58" t="s">
        <v>1671</v>
      </c>
      <c r="I159" s="58" t="s">
        <v>1672</v>
      </c>
      <c r="J159" s="58" t="s">
        <v>1673</v>
      </c>
      <c r="K159" s="58" t="s">
        <v>1642</v>
      </c>
      <c r="L159" s="58" t="s">
        <v>1674</v>
      </c>
      <c r="M159" s="58" t="s">
        <v>1675</v>
      </c>
      <c r="N159" s="58" t="s">
        <v>1676</v>
      </c>
      <c r="O159" s="58"/>
      <c r="P159" s="58"/>
      <c r="Q159" s="58" t="s">
        <v>1677</v>
      </c>
      <c r="R159" s="58" t="s">
        <v>1678</v>
      </c>
      <c r="S159" s="58" t="s">
        <v>1679</v>
      </c>
      <c r="T159" s="58" t="s">
        <v>1680</v>
      </c>
      <c r="U159" s="58" t="s">
        <v>1650</v>
      </c>
      <c r="V159" s="58" t="s">
        <v>1650</v>
      </c>
      <c r="W159" s="58" t="s">
        <v>389</v>
      </c>
      <c r="X159" s="58" t="s">
        <v>96</v>
      </c>
      <c r="Y159" s="58" t="s">
        <v>1681</v>
      </c>
      <c r="Z159" s="59">
        <v>1</v>
      </c>
      <c r="AA159" s="58" t="s">
        <v>1248</v>
      </c>
      <c r="AB159" s="58" t="s">
        <v>1249</v>
      </c>
      <c r="AC159" s="58" t="s">
        <v>1672</v>
      </c>
      <c r="AD159" s="58" t="s">
        <v>1652</v>
      </c>
      <c r="AE159" s="58" t="s">
        <v>855</v>
      </c>
      <c r="AF159" s="59">
        <v>1</v>
      </c>
      <c r="AG159" s="59">
        <v>800903.09</v>
      </c>
    </row>
    <row r="160" spans="1:33" ht="101.6" customHeight="1" x14ac:dyDescent="0.25">
      <c r="A160" s="58" t="s">
        <v>1682</v>
      </c>
      <c r="B160" s="58" t="s">
        <v>1683</v>
      </c>
      <c r="C160" s="58" t="s">
        <v>35</v>
      </c>
      <c r="D160" s="58" t="s">
        <v>1684</v>
      </c>
      <c r="E160" s="58" t="s">
        <v>37</v>
      </c>
      <c r="F160" s="58" t="s">
        <v>38</v>
      </c>
      <c r="G160" s="58" t="s">
        <v>39</v>
      </c>
      <c r="H160" s="58" t="s">
        <v>1685</v>
      </c>
      <c r="I160" s="58" t="s">
        <v>1686</v>
      </c>
      <c r="J160" s="58" t="s">
        <v>1687</v>
      </c>
      <c r="K160" s="58" t="s">
        <v>1688</v>
      </c>
      <c r="L160" s="58" t="s">
        <v>1689</v>
      </c>
      <c r="M160" s="58" t="s">
        <v>1690</v>
      </c>
      <c r="N160" s="58" t="s">
        <v>1691</v>
      </c>
      <c r="O160" s="58"/>
      <c r="P160" s="58"/>
      <c r="Q160" s="58" t="s">
        <v>1692</v>
      </c>
      <c r="R160" s="58" t="s">
        <v>1693</v>
      </c>
      <c r="S160" s="58" t="s">
        <v>1694</v>
      </c>
      <c r="T160" s="58" t="s">
        <v>1695</v>
      </c>
      <c r="U160" s="58" t="s">
        <v>1650</v>
      </c>
      <c r="V160" s="58" t="s">
        <v>1650</v>
      </c>
      <c r="W160" s="58" t="s">
        <v>389</v>
      </c>
      <c r="X160" s="58" t="s">
        <v>174</v>
      </c>
      <c r="Y160" s="58" t="s">
        <v>1696</v>
      </c>
      <c r="Z160" s="59">
        <v>1</v>
      </c>
      <c r="AA160" s="58" t="s">
        <v>1284</v>
      </c>
      <c r="AB160" s="58" t="s">
        <v>1697</v>
      </c>
      <c r="AC160" s="58" t="s">
        <v>1686</v>
      </c>
      <c r="AD160" s="58" t="s">
        <v>1652</v>
      </c>
      <c r="AE160" s="58" t="s">
        <v>815</v>
      </c>
      <c r="AF160" s="59">
        <v>4</v>
      </c>
      <c r="AG160" s="59">
        <v>1214000</v>
      </c>
    </row>
    <row r="161" spans="1:33" ht="101.6" customHeight="1" x14ac:dyDescent="0.25">
      <c r="A161" s="58" t="s">
        <v>1698</v>
      </c>
      <c r="B161" s="58" t="s">
        <v>1699</v>
      </c>
      <c r="C161" s="58" t="s">
        <v>35</v>
      </c>
      <c r="D161" s="58" t="s">
        <v>1700</v>
      </c>
      <c r="E161" s="58" t="s">
        <v>37</v>
      </c>
      <c r="F161" s="58" t="s">
        <v>38</v>
      </c>
      <c r="G161" s="58" t="s">
        <v>39</v>
      </c>
      <c r="H161" s="58" t="s">
        <v>1701</v>
      </c>
      <c r="I161" s="58" t="s">
        <v>1702</v>
      </c>
      <c r="J161" s="58" t="s">
        <v>1703</v>
      </c>
      <c r="K161" s="58" t="s">
        <v>1704</v>
      </c>
      <c r="L161" s="58" t="s">
        <v>1705</v>
      </c>
      <c r="M161" s="58" t="s">
        <v>1675</v>
      </c>
      <c r="N161" s="58" t="s">
        <v>1706</v>
      </c>
      <c r="O161" s="58"/>
      <c r="P161" s="58"/>
      <c r="Q161" s="58" t="s">
        <v>1707</v>
      </c>
      <c r="R161" s="58" t="s">
        <v>1708</v>
      </c>
      <c r="S161" s="58" t="s">
        <v>262</v>
      </c>
      <c r="T161" s="58" t="s">
        <v>1709</v>
      </c>
      <c r="U161" s="58" t="s">
        <v>1650</v>
      </c>
      <c r="V161" s="58" t="s">
        <v>1650</v>
      </c>
      <c r="W161" s="58" t="s">
        <v>389</v>
      </c>
      <c r="X161" s="58" t="s">
        <v>96</v>
      </c>
      <c r="Y161" s="58" t="s">
        <v>1710</v>
      </c>
      <c r="Z161" s="59">
        <v>1</v>
      </c>
      <c r="AA161" s="58" t="s">
        <v>1248</v>
      </c>
      <c r="AB161" s="58" t="s">
        <v>1249</v>
      </c>
      <c r="AC161" s="58" t="s">
        <v>1702</v>
      </c>
      <c r="AD161" s="58" t="s">
        <v>121</v>
      </c>
      <c r="AE161" s="58" t="s">
        <v>855</v>
      </c>
      <c r="AF161" s="59">
        <v>1</v>
      </c>
      <c r="AG161" s="59">
        <v>1433057.98</v>
      </c>
    </row>
    <row r="162" spans="1:33" ht="101.6" customHeight="1" x14ac:dyDescent="0.25">
      <c r="A162" s="58" t="s">
        <v>1711</v>
      </c>
      <c r="B162" s="58" t="s">
        <v>1712</v>
      </c>
      <c r="C162" s="58" t="s">
        <v>35</v>
      </c>
      <c r="D162" s="58" t="s">
        <v>1713</v>
      </c>
      <c r="E162" s="58" t="s">
        <v>37</v>
      </c>
      <c r="F162" s="58" t="s">
        <v>38</v>
      </c>
      <c r="G162" s="58" t="s">
        <v>39</v>
      </c>
      <c r="H162" s="58" t="s">
        <v>1714</v>
      </c>
      <c r="I162" s="58" t="s">
        <v>1715</v>
      </c>
      <c r="J162" s="58" t="s">
        <v>1716</v>
      </c>
      <c r="K162" s="58" t="s">
        <v>1717</v>
      </c>
      <c r="L162" s="58" t="s">
        <v>1718</v>
      </c>
      <c r="M162" s="58" t="s">
        <v>1675</v>
      </c>
      <c r="N162" s="58" t="s">
        <v>1706</v>
      </c>
      <c r="O162" s="58"/>
      <c r="P162" s="58"/>
      <c r="Q162" s="58" t="s">
        <v>1719</v>
      </c>
      <c r="R162" s="58" t="s">
        <v>1720</v>
      </c>
      <c r="S162" s="58" t="s">
        <v>1721</v>
      </c>
      <c r="T162" s="58" t="s">
        <v>1722</v>
      </c>
      <c r="U162" s="58" t="s">
        <v>1650</v>
      </c>
      <c r="V162" s="58" t="s">
        <v>1650</v>
      </c>
      <c r="W162" s="58" t="s">
        <v>389</v>
      </c>
      <c r="X162" s="58" t="s">
        <v>96</v>
      </c>
      <c r="Y162" s="58" t="s">
        <v>1723</v>
      </c>
      <c r="Z162" s="59">
        <v>1</v>
      </c>
      <c r="AA162" s="58" t="s">
        <v>1248</v>
      </c>
      <c r="AB162" s="58" t="s">
        <v>1249</v>
      </c>
      <c r="AC162" s="58" t="s">
        <v>1715</v>
      </c>
      <c r="AD162" s="58" t="s">
        <v>121</v>
      </c>
      <c r="AE162" s="58" t="s">
        <v>855</v>
      </c>
      <c r="AF162" s="59">
        <v>1</v>
      </c>
      <c r="AG162" s="59">
        <v>589817.99</v>
      </c>
    </row>
    <row r="163" spans="1:33" ht="101.6" customHeight="1" x14ac:dyDescent="0.25">
      <c r="A163" s="58" t="s">
        <v>1724</v>
      </c>
      <c r="B163" s="58" t="s">
        <v>896</v>
      </c>
      <c r="C163" s="58" t="s">
        <v>35</v>
      </c>
      <c r="D163" s="58" t="s">
        <v>1725</v>
      </c>
      <c r="E163" s="58" t="s">
        <v>37</v>
      </c>
      <c r="F163" s="58" t="s">
        <v>105</v>
      </c>
      <c r="G163" s="58" t="s">
        <v>83</v>
      </c>
      <c r="H163" s="58" t="s">
        <v>1726</v>
      </c>
      <c r="I163" s="58" t="s">
        <v>1727</v>
      </c>
      <c r="J163" s="58" t="s">
        <v>1728</v>
      </c>
      <c r="K163" s="58" t="s">
        <v>1729</v>
      </c>
      <c r="L163" s="58" t="s">
        <v>1730</v>
      </c>
      <c r="M163" s="58" t="s">
        <v>1731</v>
      </c>
      <c r="N163" s="58" t="s">
        <v>1732</v>
      </c>
      <c r="O163" s="58"/>
      <c r="P163" s="58"/>
      <c r="Q163" s="58" t="s">
        <v>1733</v>
      </c>
      <c r="R163" s="58" t="s">
        <v>1734</v>
      </c>
      <c r="S163" s="58" t="s">
        <v>973</v>
      </c>
      <c r="T163" s="58" t="s">
        <v>1735</v>
      </c>
      <c r="U163" s="58" t="s">
        <v>1736</v>
      </c>
      <c r="V163" s="58" t="s">
        <v>1736</v>
      </c>
      <c r="W163" s="58" t="s">
        <v>389</v>
      </c>
      <c r="X163" s="58" t="s">
        <v>547</v>
      </c>
      <c r="Y163" s="58" t="s">
        <v>1737</v>
      </c>
      <c r="Z163" s="59">
        <v>1</v>
      </c>
      <c r="AA163" s="58" t="s">
        <v>907</v>
      </c>
      <c r="AB163" s="58" t="s">
        <v>1437</v>
      </c>
      <c r="AC163" s="58" t="s">
        <v>1727</v>
      </c>
      <c r="AD163" s="58" t="s">
        <v>121</v>
      </c>
      <c r="AE163" s="58" t="s">
        <v>911</v>
      </c>
      <c r="AF163" s="59">
        <v>1</v>
      </c>
      <c r="AG163" s="59">
        <v>2500000</v>
      </c>
    </row>
    <row r="164" spans="1:33" ht="101.6" customHeight="1" x14ac:dyDescent="0.25">
      <c r="A164" s="58" t="s">
        <v>1724</v>
      </c>
      <c r="B164" s="58" t="s">
        <v>896</v>
      </c>
      <c r="C164" s="58" t="s">
        <v>35</v>
      </c>
      <c r="D164" s="58" t="s">
        <v>1725</v>
      </c>
      <c r="E164" s="58" t="s">
        <v>37</v>
      </c>
      <c r="F164" s="58" t="s">
        <v>105</v>
      </c>
      <c r="G164" s="58" t="s">
        <v>83</v>
      </c>
      <c r="H164" s="58" t="s">
        <v>1726</v>
      </c>
      <c r="I164" s="58" t="s">
        <v>1727</v>
      </c>
      <c r="J164" s="58" t="s">
        <v>1728</v>
      </c>
      <c r="K164" s="58" t="s">
        <v>1729</v>
      </c>
      <c r="L164" s="58" t="s">
        <v>1730</v>
      </c>
      <c r="M164" s="58" t="s">
        <v>1731</v>
      </c>
      <c r="N164" s="58" t="s">
        <v>1732</v>
      </c>
      <c r="O164" s="58"/>
      <c r="P164" s="58"/>
      <c r="Q164" s="58" t="s">
        <v>1733</v>
      </c>
      <c r="R164" s="58" t="s">
        <v>1734</v>
      </c>
      <c r="S164" s="58" t="s">
        <v>973</v>
      </c>
      <c r="T164" s="58" t="s">
        <v>1735</v>
      </c>
      <c r="U164" s="58" t="s">
        <v>1736</v>
      </c>
      <c r="V164" s="58" t="s">
        <v>1736</v>
      </c>
      <c r="W164" s="58" t="s">
        <v>389</v>
      </c>
      <c r="X164" s="58" t="s">
        <v>547</v>
      </c>
      <c r="Y164" s="58" t="s">
        <v>1737</v>
      </c>
      <c r="Z164" s="59">
        <v>2</v>
      </c>
      <c r="AA164" s="58" t="s">
        <v>907</v>
      </c>
      <c r="AB164" s="58" t="s">
        <v>1739</v>
      </c>
      <c r="AC164" s="58" t="s">
        <v>1727</v>
      </c>
      <c r="AD164" s="58" t="s">
        <v>121</v>
      </c>
      <c r="AE164" s="58" t="s">
        <v>911</v>
      </c>
      <c r="AF164" s="59">
        <v>1</v>
      </c>
      <c r="AG164" s="59">
        <v>1500000</v>
      </c>
    </row>
    <row r="165" spans="1:33" ht="101.6" customHeight="1" x14ac:dyDescent="0.25">
      <c r="A165" s="58" t="s">
        <v>1724</v>
      </c>
      <c r="B165" s="58" t="s">
        <v>896</v>
      </c>
      <c r="C165" s="58" t="s">
        <v>35</v>
      </c>
      <c r="D165" s="58" t="s">
        <v>1725</v>
      </c>
      <c r="E165" s="58" t="s">
        <v>37</v>
      </c>
      <c r="F165" s="58" t="s">
        <v>105</v>
      </c>
      <c r="G165" s="58" t="s">
        <v>83</v>
      </c>
      <c r="H165" s="58" t="s">
        <v>1726</v>
      </c>
      <c r="I165" s="58" t="s">
        <v>1727</v>
      </c>
      <c r="J165" s="58" t="s">
        <v>1728</v>
      </c>
      <c r="K165" s="58" t="s">
        <v>1729</v>
      </c>
      <c r="L165" s="58" t="s">
        <v>1730</v>
      </c>
      <c r="M165" s="58" t="s">
        <v>1731</v>
      </c>
      <c r="N165" s="58" t="s">
        <v>1732</v>
      </c>
      <c r="O165" s="58"/>
      <c r="P165" s="58"/>
      <c r="Q165" s="58" t="s">
        <v>1733</v>
      </c>
      <c r="R165" s="58" t="s">
        <v>1734</v>
      </c>
      <c r="S165" s="58" t="s">
        <v>973</v>
      </c>
      <c r="T165" s="58" t="s">
        <v>1735</v>
      </c>
      <c r="U165" s="58" t="s">
        <v>1736</v>
      </c>
      <c r="V165" s="58" t="s">
        <v>1736</v>
      </c>
      <c r="W165" s="58" t="s">
        <v>389</v>
      </c>
      <c r="X165" s="58" t="s">
        <v>547</v>
      </c>
      <c r="Y165" s="58" t="s">
        <v>1737</v>
      </c>
      <c r="Z165" s="59">
        <v>3</v>
      </c>
      <c r="AA165" s="58" t="s">
        <v>907</v>
      </c>
      <c r="AB165" s="58" t="s">
        <v>1738</v>
      </c>
      <c r="AC165" s="58" t="s">
        <v>1727</v>
      </c>
      <c r="AD165" s="58" t="s">
        <v>121</v>
      </c>
      <c r="AE165" s="58" t="s">
        <v>911</v>
      </c>
      <c r="AF165" s="59">
        <v>2</v>
      </c>
      <c r="AG165" s="59">
        <v>2800000</v>
      </c>
    </row>
    <row r="166" spans="1:33" ht="101.6" customHeight="1" x14ac:dyDescent="0.25">
      <c r="A166" s="58" t="s">
        <v>1740</v>
      </c>
      <c r="B166" s="58" t="s">
        <v>1741</v>
      </c>
      <c r="C166" s="58" t="s">
        <v>35</v>
      </c>
      <c r="D166" s="58" t="s">
        <v>1742</v>
      </c>
      <c r="E166" s="58" t="s">
        <v>37</v>
      </c>
      <c r="F166" s="58" t="s">
        <v>38</v>
      </c>
      <c r="G166" s="58" t="s">
        <v>39</v>
      </c>
      <c r="H166" s="58" t="s">
        <v>1743</v>
      </c>
      <c r="I166" s="58" t="s">
        <v>1744</v>
      </c>
      <c r="J166" s="58" t="s">
        <v>1745</v>
      </c>
      <c r="K166" s="58" t="s">
        <v>1746</v>
      </c>
      <c r="L166" s="58" t="s">
        <v>1747</v>
      </c>
      <c r="M166" s="58" t="s">
        <v>1748</v>
      </c>
      <c r="N166" s="58" t="s">
        <v>1749</v>
      </c>
      <c r="O166" s="58"/>
      <c r="P166" s="58"/>
      <c r="Q166" s="58" t="s">
        <v>1750</v>
      </c>
      <c r="R166" s="58" t="s">
        <v>1751</v>
      </c>
      <c r="S166" s="58" t="s">
        <v>172</v>
      </c>
      <c r="T166" s="58" t="s">
        <v>1752</v>
      </c>
      <c r="U166" s="58" t="s">
        <v>1736</v>
      </c>
      <c r="V166" s="58" t="s">
        <v>1736</v>
      </c>
      <c r="W166" s="58" t="s">
        <v>389</v>
      </c>
      <c r="X166" s="58" t="s">
        <v>96</v>
      </c>
      <c r="Y166" s="58" t="s">
        <v>1753</v>
      </c>
      <c r="Z166" s="59">
        <v>1</v>
      </c>
      <c r="AA166" s="58" t="s">
        <v>852</v>
      </c>
      <c r="AB166" s="58" t="s">
        <v>853</v>
      </c>
      <c r="AC166" s="58" t="s">
        <v>1744</v>
      </c>
      <c r="AD166" s="58" t="s">
        <v>1754</v>
      </c>
      <c r="AE166" s="58" t="s">
        <v>855</v>
      </c>
      <c r="AF166" s="59">
        <v>1</v>
      </c>
      <c r="AG166" s="59">
        <v>792958</v>
      </c>
    </row>
    <row r="167" spans="1:33" ht="101.6" customHeight="1" x14ac:dyDescent="0.25">
      <c r="A167" s="58" t="s">
        <v>1755</v>
      </c>
      <c r="B167" s="58"/>
      <c r="C167" s="58" t="s">
        <v>1756</v>
      </c>
      <c r="D167" s="58" t="s">
        <v>1757</v>
      </c>
      <c r="E167" s="58" t="s">
        <v>37</v>
      </c>
      <c r="F167" s="58" t="s">
        <v>320</v>
      </c>
      <c r="G167" s="58" t="s">
        <v>39</v>
      </c>
      <c r="H167" s="58" t="s">
        <v>272</v>
      </c>
      <c r="I167" s="58" t="s">
        <v>1758</v>
      </c>
      <c r="J167" s="58" t="s">
        <v>1759</v>
      </c>
      <c r="K167" s="58" t="s">
        <v>1760</v>
      </c>
      <c r="L167" s="58" t="s">
        <v>1761</v>
      </c>
      <c r="M167" s="58" t="s">
        <v>1762</v>
      </c>
      <c r="N167" s="58" t="s">
        <v>1763</v>
      </c>
      <c r="O167" s="58"/>
      <c r="P167" s="58"/>
      <c r="Q167" s="58" t="s">
        <v>1764</v>
      </c>
      <c r="R167" s="58" t="s">
        <v>1765</v>
      </c>
      <c r="S167" s="58" t="s">
        <v>1106</v>
      </c>
      <c r="T167" s="58"/>
      <c r="U167" s="58" t="s">
        <v>1736</v>
      </c>
      <c r="V167" s="58" t="s">
        <v>388</v>
      </c>
      <c r="W167" s="58" t="s">
        <v>1736</v>
      </c>
      <c r="X167" s="58"/>
      <c r="Y167" s="58"/>
      <c r="Z167" s="59">
        <v>1</v>
      </c>
      <c r="AA167" s="58" t="s">
        <v>54</v>
      </c>
      <c r="AB167" s="58" t="s">
        <v>1667</v>
      </c>
      <c r="AC167" s="58"/>
      <c r="AD167" s="58"/>
      <c r="AE167" s="58" t="s">
        <v>57</v>
      </c>
      <c r="AF167" s="59">
        <v>1</v>
      </c>
      <c r="AG167" s="59">
        <v>35000</v>
      </c>
    </row>
    <row r="168" spans="1:33" ht="101.6" customHeight="1" x14ac:dyDescent="0.25">
      <c r="A168" s="58" t="s">
        <v>1755</v>
      </c>
      <c r="B168" s="58"/>
      <c r="C168" s="58" t="s">
        <v>1756</v>
      </c>
      <c r="D168" s="58" t="s">
        <v>1757</v>
      </c>
      <c r="E168" s="58" t="s">
        <v>37</v>
      </c>
      <c r="F168" s="58" t="s">
        <v>320</v>
      </c>
      <c r="G168" s="58" t="s">
        <v>39</v>
      </c>
      <c r="H168" s="58" t="s">
        <v>272</v>
      </c>
      <c r="I168" s="58" t="s">
        <v>1758</v>
      </c>
      <c r="J168" s="58" t="s">
        <v>1759</v>
      </c>
      <c r="K168" s="58" t="s">
        <v>1760</v>
      </c>
      <c r="L168" s="58" t="s">
        <v>1761</v>
      </c>
      <c r="M168" s="58" t="s">
        <v>1762</v>
      </c>
      <c r="N168" s="58" t="s">
        <v>1763</v>
      </c>
      <c r="O168" s="58"/>
      <c r="P168" s="58"/>
      <c r="Q168" s="58" t="s">
        <v>1764</v>
      </c>
      <c r="R168" s="58" t="s">
        <v>1765</v>
      </c>
      <c r="S168" s="58" t="s">
        <v>1106</v>
      </c>
      <c r="T168" s="58"/>
      <c r="U168" s="58" t="s">
        <v>1736</v>
      </c>
      <c r="V168" s="58" t="s">
        <v>388</v>
      </c>
      <c r="W168" s="58" t="s">
        <v>1736</v>
      </c>
      <c r="X168" s="58"/>
      <c r="Y168" s="58"/>
      <c r="Z168" s="59">
        <v>2</v>
      </c>
      <c r="AA168" s="58" t="s">
        <v>54</v>
      </c>
      <c r="AB168" s="58" t="s">
        <v>1667</v>
      </c>
      <c r="AC168" s="58"/>
      <c r="AD168" s="58"/>
      <c r="AE168" s="58" t="s">
        <v>57</v>
      </c>
      <c r="AF168" s="59">
        <v>1</v>
      </c>
      <c r="AG168" s="59">
        <v>35000</v>
      </c>
    </row>
    <row r="169" spans="1:33" ht="101.6" customHeight="1" x14ac:dyDescent="0.25">
      <c r="A169" s="58" t="s">
        <v>1766</v>
      </c>
      <c r="B169" s="58" t="s">
        <v>1767</v>
      </c>
      <c r="C169" s="58" t="s">
        <v>35</v>
      </c>
      <c r="D169" s="58" t="s">
        <v>1757</v>
      </c>
      <c r="E169" s="58" t="s">
        <v>37</v>
      </c>
      <c r="F169" s="58" t="s">
        <v>320</v>
      </c>
      <c r="G169" s="58" t="s">
        <v>39</v>
      </c>
      <c r="H169" s="58" t="s">
        <v>272</v>
      </c>
      <c r="I169" s="58" t="s">
        <v>1758</v>
      </c>
      <c r="J169" s="58" t="s">
        <v>1759</v>
      </c>
      <c r="K169" s="58" t="s">
        <v>1760</v>
      </c>
      <c r="L169" s="58" t="s">
        <v>1761</v>
      </c>
      <c r="M169" s="58" t="s">
        <v>1762</v>
      </c>
      <c r="N169" s="58" t="s">
        <v>1763</v>
      </c>
      <c r="O169" s="58"/>
      <c r="P169" s="58"/>
      <c r="Q169" s="58" t="s">
        <v>1768</v>
      </c>
      <c r="R169" s="58" t="s">
        <v>1769</v>
      </c>
      <c r="S169" s="58" t="s">
        <v>1770</v>
      </c>
      <c r="T169" s="58" t="s">
        <v>1771</v>
      </c>
      <c r="U169" s="58" t="s">
        <v>1736</v>
      </c>
      <c r="V169" s="58" t="s">
        <v>388</v>
      </c>
      <c r="W169" s="58" t="s">
        <v>1736</v>
      </c>
      <c r="X169" s="58" t="s">
        <v>263</v>
      </c>
      <c r="Y169" s="58" t="s">
        <v>1772</v>
      </c>
      <c r="Z169" s="59">
        <v>1</v>
      </c>
      <c r="AA169" s="58" t="s">
        <v>54</v>
      </c>
      <c r="AB169" s="58" t="s">
        <v>1667</v>
      </c>
      <c r="AC169" s="58"/>
      <c r="AD169" s="58"/>
      <c r="AE169" s="58" t="s">
        <v>57</v>
      </c>
      <c r="AF169" s="59">
        <v>1</v>
      </c>
      <c r="AG169" s="59">
        <v>35000</v>
      </c>
    </row>
    <row r="170" spans="1:33" ht="101.6" customHeight="1" x14ac:dyDescent="0.25">
      <c r="A170" s="58" t="s">
        <v>1766</v>
      </c>
      <c r="B170" s="58" t="s">
        <v>1767</v>
      </c>
      <c r="C170" s="58" t="s">
        <v>35</v>
      </c>
      <c r="D170" s="58" t="s">
        <v>1757</v>
      </c>
      <c r="E170" s="58" t="s">
        <v>37</v>
      </c>
      <c r="F170" s="58" t="s">
        <v>320</v>
      </c>
      <c r="G170" s="58" t="s">
        <v>39</v>
      </c>
      <c r="H170" s="58" t="s">
        <v>272</v>
      </c>
      <c r="I170" s="58" t="s">
        <v>1758</v>
      </c>
      <c r="J170" s="58" t="s">
        <v>1759</v>
      </c>
      <c r="K170" s="58" t="s">
        <v>1760</v>
      </c>
      <c r="L170" s="58" t="s">
        <v>1761</v>
      </c>
      <c r="M170" s="58" t="s">
        <v>1762</v>
      </c>
      <c r="N170" s="58" t="s">
        <v>1763</v>
      </c>
      <c r="O170" s="58"/>
      <c r="P170" s="58"/>
      <c r="Q170" s="58" t="s">
        <v>1768</v>
      </c>
      <c r="R170" s="58" t="s">
        <v>1769</v>
      </c>
      <c r="S170" s="58" t="s">
        <v>1770</v>
      </c>
      <c r="T170" s="58" t="s">
        <v>1771</v>
      </c>
      <c r="U170" s="58" t="s">
        <v>1736</v>
      </c>
      <c r="V170" s="58" t="s">
        <v>388</v>
      </c>
      <c r="W170" s="58" t="s">
        <v>1736</v>
      </c>
      <c r="X170" s="58" t="s">
        <v>263</v>
      </c>
      <c r="Y170" s="58" t="s">
        <v>1772</v>
      </c>
      <c r="Z170" s="59">
        <v>2</v>
      </c>
      <c r="AA170" s="58" t="s">
        <v>54</v>
      </c>
      <c r="AB170" s="58" t="s">
        <v>1667</v>
      </c>
      <c r="AC170" s="58"/>
      <c r="AD170" s="58"/>
      <c r="AE170" s="58" t="s">
        <v>57</v>
      </c>
      <c r="AF170" s="59">
        <v>1</v>
      </c>
      <c r="AG170" s="59">
        <v>35000</v>
      </c>
    </row>
    <row r="171" spans="1:33" ht="101.6" customHeight="1" x14ac:dyDescent="0.25">
      <c r="A171" s="58" t="s">
        <v>1773</v>
      </c>
      <c r="B171" s="58" t="s">
        <v>1774</v>
      </c>
      <c r="C171" s="58" t="s">
        <v>35</v>
      </c>
      <c r="D171" s="58" t="s">
        <v>1775</v>
      </c>
      <c r="E171" s="58" t="s">
        <v>37</v>
      </c>
      <c r="F171" s="58" t="s">
        <v>38</v>
      </c>
      <c r="G171" s="58" t="s">
        <v>39</v>
      </c>
      <c r="H171" s="58" t="s">
        <v>1776</v>
      </c>
      <c r="I171" s="58" t="s">
        <v>1777</v>
      </c>
      <c r="J171" s="58" t="s">
        <v>1778</v>
      </c>
      <c r="K171" s="58" t="s">
        <v>1779</v>
      </c>
      <c r="L171" s="58" t="s">
        <v>1780</v>
      </c>
      <c r="M171" s="58" t="s">
        <v>1781</v>
      </c>
      <c r="N171" s="58" t="s">
        <v>1782</v>
      </c>
      <c r="O171" s="58"/>
      <c r="P171" s="58"/>
      <c r="Q171" s="58" t="s">
        <v>1783</v>
      </c>
      <c r="R171" s="58" t="s">
        <v>1784</v>
      </c>
      <c r="S171" s="58" t="s">
        <v>1785</v>
      </c>
      <c r="T171" s="58" t="s">
        <v>1786</v>
      </c>
      <c r="U171" s="58" t="s">
        <v>1736</v>
      </c>
      <c r="V171" s="58" t="s">
        <v>388</v>
      </c>
      <c r="W171" s="58" t="s">
        <v>1736</v>
      </c>
      <c r="X171" s="58" t="s">
        <v>96</v>
      </c>
      <c r="Y171" s="58" t="s">
        <v>1787</v>
      </c>
      <c r="Z171" s="59">
        <v>1</v>
      </c>
      <c r="AA171" s="58" t="s">
        <v>852</v>
      </c>
      <c r="AB171" s="58" t="s">
        <v>853</v>
      </c>
      <c r="AC171" s="58" t="s">
        <v>1788</v>
      </c>
      <c r="AD171" s="58" t="s">
        <v>814</v>
      </c>
      <c r="AE171" s="58" t="s">
        <v>855</v>
      </c>
      <c r="AF171" s="59">
        <v>1</v>
      </c>
      <c r="AG171" s="59">
        <v>1567003</v>
      </c>
    </row>
    <row r="172" spans="1:33" ht="101.6" customHeight="1" x14ac:dyDescent="0.25">
      <c r="A172" s="58" t="s">
        <v>1773</v>
      </c>
      <c r="B172" s="58" t="s">
        <v>1774</v>
      </c>
      <c r="C172" s="58" t="s">
        <v>35</v>
      </c>
      <c r="D172" s="58" t="s">
        <v>1775</v>
      </c>
      <c r="E172" s="58" t="s">
        <v>37</v>
      </c>
      <c r="F172" s="58" t="s">
        <v>38</v>
      </c>
      <c r="G172" s="58" t="s">
        <v>39</v>
      </c>
      <c r="H172" s="58" t="s">
        <v>1776</v>
      </c>
      <c r="I172" s="58" t="s">
        <v>1777</v>
      </c>
      <c r="J172" s="58" t="s">
        <v>1778</v>
      </c>
      <c r="K172" s="58" t="s">
        <v>1779</v>
      </c>
      <c r="L172" s="58" t="s">
        <v>1780</v>
      </c>
      <c r="M172" s="58" t="s">
        <v>1781</v>
      </c>
      <c r="N172" s="58" t="s">
        <v>1782</v>
      </c>
      <c r="O172" s="58"/>
      <c r="P172" s="58"/>
      <c r="Q172" s="58" t="s">
        <v>1783</v>
      </c>
      <c r="R172" s="58" t="s">
        <v>1784</v>
      </c>
      <c r="S172" s="58" t="s">
        <v>1785</v>
      </c>
      <c r="T172" s="58" t="s">
        <v>1786</v>
      </c>
      <c r="U172" s="58" t="s">
        <v>1736</v>
      </c>
      <c r="V172" s="58" t="s">
        <v>388</v>
      </c>
      <c r="W172" s="58" t="s">
        <v>1736</v>
      </c>
      <c r="X172" s="58" t="s">
        <v>96</v>
      </c>
      <c r="Y172" s="58" t="s">
        <v>1787</v>
      </c>
      <c r="Z172" s="59">
        <v>2</v>
      </c>
      <c r="AA172" s="58" t="s">
        <v>852</v>
      </c>
      <c r="AB172" s="58" t="s">
        <v>853</v>
      </c>
      <c r="AC172" s="58" t="s">
        <v>1788</v>
      </c>
      <c r="AD172" s="58" t="s">
        <v>814</v>
      </c>
      <c r="AE172" s="58" t="s">
        <v>855</v>
      </c>
      <c r="AF172" s="59">
        <v>1</v>
      </c>
      <c r="AG172" s="59">
        <v>3056401</v>
      </c>
    </row>
    <row r="173" spans="1:33" ht="101.6" customHeight="1" x14ac:dyDescent="0.25">
      <c r="A173" s="58" t="s">
        <v>1789</v>
      </c>
      <c r="B173" s="58" t="s">
        <v>1790</v>
      </c>
      <c r="C173" s="58" t="s">
        <v>35</v>
      </c>
      <c r="D173" s="58" t="s">
        <v>1791</v>
      </c>
      <c r="E173" s="58" t="s">
        <v>37</v>
      </c>
      <c r="F173" s="58" t="s">
        <v>105</v>
      </c>
      <c r="G173" s="58" t="s">
        <v>39</v>
      </c>
      <c r="H173" s="58" t="s">
        <v>1792</v>
      </c>
      <c r="I173" s="58" t="s">
        <v>1793</v>
      </c>
      <c r="J173" s="58" t="s">
        <v>1794</v>
      </c>
      <c r="K173" s="58" t="s">
        <v>1795</v>
      </c>
      <c r="L173" s="58" t="s">
        <v>1796</v>
      </c>
      <c r="M173" s="58" t="s">
        <v>1797</v>
      </c>
      <c r="N173" s="58" t="s">
        <v>1798</v>
      </c>
      <c r="O173" s="58"/>
      <c r="P173" s="58"/>
      <c r="Q173" s="58"/>
      <c r="R173" s="58" t="s">
        <v>1799</v>
      </c>
      <c r="S173" s="58" t="s">
        <v>1694</v>
      </c>
      <c r="T173" s="58" t="s">
        <v>1800</v>
      </c>
      <c r="U173" s="58" t="s">
        <v>1736</v>
      </c>
      <c r="V173" s="58" t="s">
        <v>388</v>
      </c>
      <c r="W173" s="58" t="s">
        <v>1736</v>
      </c>
      <c r="X173" s="58" t="s">
        <v>263</v>
      </c>
      <c r="Y173" s="58" t="s">
        <v>1801</v>
      </c>
      <c r="Z173" s="59">
        <v>1</v>
      </c>
      <c r="AA173" s="58" t="s">
        <v>1802</v>
      </c>
      <c r="AB173" s="58" t="s">
        <v>1803</v>
      </c>
      <c r="AC173" s="58" t="s">
        <v>1793</v>
      </c>
      <c r="AD173" s="58" t="s">
        <v>814</v>
      </c>
      <c r="AE173" s="58" t="s">
        <v>815</v>
      </c>
      <c r="AF173" s="59">
        <v>1</v>
      </c>
      <c r="AG173" s="59">
        <v>1200000</v>
      </c>
    </row>
    <row r="174" spans="1:33" ht="101.6" customHeight="1" x14ac:dyDescent="0.25">
      <c r="A174" s="58" t="s">
        <v>1804</v>
      </c>
      <c r="B174" s="58" t="s">
        <v>1805</v>
      </c>
      <c r="C174" s="58" t="s">
        <v>35</v>
      </c>
      <c r="D174" s="58" t="s">
        <v>1775</v>
      </c>
      <c r="E174" s="58" t="s">
        <v>37</v>
      </c>
      <c r="F174" s="58" t="s">
        <v>38</v>
      </c>
      <c r="G174" s="58" t="s">
        <v>39</v>
      </c>
      <c r="H174" s="58" t="s">
        <v>1776</v>
      </c>
      <c r="I174" s="58" t="s">
        <v>1777</v>
      </c>
      <c r="J174" s="58" t="s">
        <v>1778</v>
      </c>
      <c r="K174" s="58" t="s">
        <v>1779</v>
      </c>
      <c r="L174" s="58" t="s">
        <v>1780</v>
      </c>
      <c r="M174" s="58" t="s">
        <v>1781</v>
      </c>
      <c r="N174" s="58" t="s">
        <v>1782</v>
      </c>
      <c r="O174" s="58"/>
      <c r="P174" s="58"/>
      <c r="Q174" s="58" t="s">
        <v>1783</v>
      </c>
      <c r="R174" s="58" t="s">
        <v>1806</v>
      </c>
      <c r="S174" s="58" t="s">
        <v>1807</v>
      </c>
      <c r="T174" s="58" t="s">
        <v>1808</v>
      </c>
      <c r="U174" s="58" t="s">
        <v>1736</v>
      </c>
      <c r="V174" s="58" t="s">
        <v>388</v>
      </c>
      <c r="W174" s="58" t="s">
        <v>1736</v>
      </c>
      <c r="X174" s="58" t="s">
        <v>96</v>
      </c>
      <c r="Y174" s="58" t="s">
        <v>1809</v>
      </c>
      <c r="Z174" s="59">
        <v>1</v>
      </c>
      <c r="AA174" s="58" t="s">
        <v>852</v>
      </c>
      <c r="AB174" s="58" t="s">
        <v>853</v>
      </c>
      <c r="AC174" s="58" t="s">
        <v>1788</v>
      </c>
      <c r="AD174" s="58" t="s">
        <v>814</v>
      </c>
      <c r="AE174" s="58" t="s">
        <v>855</v>
      </c>
      <c r="AF174" s="59">
        <v>1</v>
      </c>
      <c r="AG174" s="59">
        <v>1567003</v>
      </c>
    </row>
    <row r="175" spans="1:33" ht="101.6" customHeight="1" x14ac:dyDescent="0.25">
      <c r="A175" s="58" t="s">
        <v>1804</v>
      </c>
      <c r="B175" s="58" t="s">
        <v>1805</v>
      </c>
      <c r="C175" s="58" t="s">
        <v>35</v>
      </c>
      <c r="D175" s="58" t="s">
        <v>1775</v>
      </c>
      <c r="E175" s="58" t="s">
        <v>37</v>
      </c>
      <c r="F175" s="58" t="s">
        <v>38</v>
      </c>
      <c r="G175" s="58" t="s">
        <v>39</v>
      </c>
      <c r="H175" s="58" t="s">
        <v>1776</v>
      </c>
      <c r="I175" s="58" t="s">
        <v>1777</v>
      </c>
      <c r="J175" s="58" t="s">
        <v>1778</v>
      </c>
      <c r="K175" s="58" t="s">
        <v>1779</v>
      </c>
      <c r="L175" s="58" t="s">
        <v>1780</v>
      </c>
      <c r="M175" s="58" t="s">
        <v>1781</v>
      </c>
      <c r="N175" s="58" t="s">
        <v>1782</v>
      </c>
      <c r="O175" s="58"/>
      <c r="P175" s="58"/>
      <c r="Q175" s="58" t="s">
        <v>1783</v>
      </c>
      <c r="R175" s="58" t="s">
        <v>1806</v>
      </c>
      <c r="S175" s="58" t="s">
        <v>1807</v>
      </c>
      <c r="T175" s="58" t="s">
        <v>1808</v>
      </c>
      <c r="U175" s="58" t="s">
        <v>1736</v>
      </c>
      <c r="V175" s="58" t="s">
        <v>388</v>
      </c>
      <c r="W175" s="58" t="s">
        <v>1736</v>
      </c>
      <c r="X175" s="58" t="s">
        <v>96</v>
      </c>
      <c r="Y175" s="58" t="s">
        <v>1809</v>
      </c>
      <c r="Z175" s="59">
        <v>2</v>
      </c>
      <c r="AA175" s="58" t="s">
        <v>852</v>
      </c>
      <c r="AB175" s="58" t="s">
        <v>853</v>
      </c>
      <c r="AC175" s="58" t="s">
        <v>1788</v>
      </c>
      <c r="AD175" s="58" t="s">
        <v>814</v>
      </c>
      <c r="AE175" s="58" t="s">
        <v>855</v>
      </c>
      <c r="AF175" s="59">
        <v>1</v>
      </c>
      <c r="AG175" s="59">
        <v>3056401</v>
      </c>
    </row>
    <row r="176" spans="1:33" ht="101.6" customHeight="1" x14ac:dyDescent="0.25">
      <c r="A176" s="58" t="s">
        <v>1810</v>
      </c>
      <c r="B176" s="58" t="s">
        <v>1811</v>
      </c>
      <c r="C176" s="58" t="s">
        <v>35</v>
      </c>
      <c r="D176" s="58" t="s">
        <v>1812</v>
      </c>
      <c r="E176" s="58" t="s">
        <v>37</v>
      </c>
      <c r="F176" s="58" t="s">
        <v>105</v>
      </c>
      <c r="G176" s="58" t="s">
        <v>39</v>
      </c>
      <c r="H176" s="58" t="s">
        <v>763</v>
      </c>
      <c r="I176" s="58" t="s">
        <v>1813</v>
      </c>
      <c r="J176" s="58" t="s">
        <v>1814</v>
      </c>
      <c r="K176" s="58" t="s">
        <v>1815</v>
      </c>
      <c r="L176" s="58" t="s">
        <v>1816</v>
      </c>
      <c r="M176" s="58" t="s">
        <v>1817</v>
      </c>
      <c r="N176" s="58" t="s">
        <v>1818</v>
      </c>
      <c r="O176" s="58"/>
      <c r="P176" s="58"/>
      <c r="Q176" s="58" t="s">
        <v>1819</v>
      </c>
      <c r="R176" s="58" t="s">
        <v>1820</v>
      </c>
      <c r="S176" s="58" t="s">
        <v>1382</v>
      </c>
      <c r="T176" s="58" t="s">
        <v>1821</v>
      </c>
      <c r="U176" s="58" t="s">
        <v>1822</v>
      </c>
      <c r="V176" s="58" t="s">
        <v>1823</v>
      </c>
      <c r="W176" s="58" t="s">
        <v>1822</v>
      </c>
      <c r="X176" s="58" t="s">
        <v>263</v>
      </c>
      <c r="Y176" s="58" t="s">
        <v>1824</v>
      </c>
      <c r="Z176" s="59">
        <v>1</v>
      </c>
      <c r="AA176" s="58" t="s">
        <v>139</v>
      </c>
      <c r="AB176" s="58" t="s">
        <v>140</v>
      </c>
      <c r="AC176" s="58" t="s">
        <v>1813</v>
      </c>
      <c r="AD176" s="58" t="s">
        <v>1825</v>
      </c>
      <c r="AE176" s="58" t="s">
        <v>142</v>
      </c>
      <c r="AF176" s="59">
        <v>4</v>
      </c>
      <c r="AG176" s="59">
        <v>1600000</v>
      </c>
    </row>
    <row r="177" spans="1:33" ht="101.6" customHeight="1" x14ac:dyDescent="0.25">
      <c r="A177" s="58" t="s">
        <v>1826</v>
      </c>
      <c r="B177" s="58" t="s">
        <v>1827</v>
      </c>
      <c r="C177" s="58" t="s">
        <v>35</v>
      </c>
      <c r="D177" s="58" t="s">
        <v>1828</v>
      </c>
      <c r="E177" s="58" t="s">
        <v>37</v>
      </c>
      <c r="F177" s="58" t="s">
        <v>38</v>
      </c>
      <c r="G177" s="58" t="s">
        <v>39</v>
      </c>
      <c r="H177" s="58" t="s">
        <v>779</v>
      </c>
      <c r="I177" s="58" t="s">
        <v>1829</v>
      </c>
      <c r="J177" s="58" t="s">
        <v>1830</v>
      </c>
      <c r="K177" s="58" t="s">
        <v>1831</v>
      </c>
      <c r="L177" s="58" t="s">
        <v>1832</v>
      </c>
      <c r="M177" s="58" t="s">
        <v>1833</v>
      </c>
      <c r="N177" s="58" t="s">
        <v>1834</v>
      </c>
      <c r="O177" s="58"/>
      <c r="P177" s="58"/>
      <c r="Q177" s="58" t="s">
        <v>1835</v>
      </c>
      <c r="R177" s="58" t="s">
        <v>1836</v>
      </c>
      <c r="S177" s="58" t="s">
        <v>1382</v>
      </c>
      <c r="T177" s="58" t="s">
        <v>1837</v>
      </c>
      <c r="U177" s="58" t="s">
        <v>1822</v>
      </c>
      <c r="V177" s="58" t="s">
        <v>1823</v>
      </c>
      <c r="W177" s="58" t="s">
        <v>1822</v>
      </c>
      <c r="X177" s="58" t="s">
        <v>263</v>
      </c>
      <c r="Y177" s="58" t="s">
        <v>1838</v>
      </c>
      <c r="Z177" s="59">
        <v>1</v>
      </c>
      <c r="AA177" s="58" t="s">
        <v>1284</v>
      </c>
      <c r="AB177" s="58" t="s">
        <v>1285</v>
      </c>
      <c r="AC177" s="58" t="s">
        <v>1829</v>
      </c>
      <c r="AD177" s="58" t="s">
        <v>1825</v>
      </c>
      <c r="AE177" s="58" t="s">
        <v>815</v>
      </c>
      <c r="AF177" s="59">
        <v>3</v>
      </c>
      <c r="AG177" s="59">
        <v>999999.99</v>
      </c>
    </row>
    <row r="178" spans="1:33" ht="101.6" customHeight="1" x14ac:dyDescent="0.25">
      <c r="A178" s="58" t="s">
        <v>1839</v>
      </c>
      <c r="B178" s="58" t="s">
        <v>1840</v>
      </c>
      <c r="C178" s="58" t="s">
        <v>35</v>
      </c>
      <c r="D178" s="58" t="s">
        <v>1841</v>
      </c>
      <c r="E178" s="58" t="s">
        <v>37</v>
      </c>
      <c r="F178" s="58" t="s">
        <v>105</v>
      </c>
      <c r="G178" s="58" t="s">
        <v>252</v>
      </c>
      <c r="H178" s="58" t="s">
        <v>1792</v>
      </c>
      <c r="I178" s="58" t="s">
        <v>1842</v>
      </c>
      <c r="J178" s="58" t="s">
        <v>1843</v>
      </c>
      <c r="K178" s="58" t="s">
        <v>1844</v>
      </c>
      <c r="L178" s="58" t="s">
        <v>1845</v>
      </c>
      <c r="M178" s="58" t="s">
        <v>1846</v>
      </c>
      <c r="N178" s="58" t="s">
        <v>1847</v>
      </c>
      <c r="O178" s="58"/>
      <c r="P178" s="58"/>
      <c r="Q178" s="58" t="s">
        <v>1848</v>
      </c>
      <c r="R178" s="58" t="s">
        <v>1849</v>
      </c>
      <c r="S178" s="58" t="s">
        <v>1850</v>
      </c>
      <c r="T178" s="58" t="s">
        <v>1851</v>
      </c>
      <c r="U178" s="58" t="s">
        <v>1823</v>
      </c>
      <c r="V178" s="58" t="s">
        <v>1823</v>
      </c>
      <c r="W178" s="58" t="s">
        <v>1822</v>
      </c>
      <c r="X178" s="58" t="s">
        <v>96</v>
      </c>
      <c r="Y178" s="58" t="s">
        <v>710</v>
      </c>
      <c r="Z178" s="59">
        <v>1</v>
      </c>
      <c r="AA178" s="58" t="s">
        <v>1099</v>
      </c>
      <c r="AB178" s="58" t="s">
        <v>1852</v>
      </c>
      <c r="AC178" s="58" t="s">
        <v>1842</v>
      </c>
      <c r="AD178" s="58" t="s">
        <v>121</v>
      </c>
      <c r="AE178" s="58" t="s">
        <v>911</v>
      </c>
      <c r="AF178" s="59">
        <v>3</v>
      </c>
      <c r="AG178" s="59">
        <v>1200000</v>
      </c>
    </row>
    <row r="179" spans="1:33" ht="101.6" customHeight="1" x14ac:dyDescent="0.25">
      <c r="A179" s="58" t="s">
        <v>1853</v>
      </c>
      <c r="B179" s="58"/>
      <c r="C179" s="58" t="s">
        <v>1756</v>
      </c>
      <c r="D179" s="58" t="s">
        <v>1854</v>
      </c>
      <c r="E179" s="58" t="s">
        <v>37</v>
      </c>
      <c r="F179" s="58" t="s">
        <v>38</v>
      </c>
      <c r="G179" s="58" t="s">
        <v>39</v>
      </c>
      <c r="H179" s="58" t="s">
        <v>1855</v>
      </c>
      <c r="I179" s="58" t="s">
        <v>1856</v>
      </c>
      <c r="J179" s="58" t="s">
        <v>1857</v>
      </c>
      <c r="K179" s="58" t="s">
        <v>1858</v>
      </c>
      <c r="L179" s="58" t="s">
        <v>1859</v>
      </c>
      <c r="M179" s="58" t="s">
        <v>1860</v>
      </c>
      <c r="N179" s="58" t="s">
        <v>1861</v>
      </c>
      <c r="O179" s="58"/>
      <c r="P179" s="58"/>
      <c r="Q179" s="58" t="s">
        <v>1862</v>
      </c>
      <c r="R179" s="58" t="s">
        <v>1863</v>
      </c>
      <c r="S179" s="58" t="s">
        <v>483</v>
      </c>
      <c r="T179" s="58"/>
      <c r="U179" s="58" t="s">
        <v>1823</v>
      </c>
      <c r="V179" s="58" t="s">
        <v>1823</v>
      </c>
      <c r="W179" s="58" t="s">
        <v>1822</v>
      </c>
      <c r="X179" s="58"/>
      <c r="Y179" s="58"/>
      <c r="Z179" s="59">
        <v>1</v>
      </c>
      <c r="AA179" s="58" t="s">
        <v>852</v>
      </c>
      <c r="AB179" s="58" t="s">
        <v>853</v>
      </c>
      <c r="AC179" s="58" t="s">
        <v>1856</v>
      </c>
      <c r="AD179" s="58" t="s">
        <v>1864</v>
      </c>
      <c r="AE179" s="58" t="s">
        <v>855</v>
      </c>
      <c r="AF179" s="59">
        <v>1</v>
      </c>
      <c r="AG179" s="59">
        <v>1411856.24</v>
      </c>
    </row>
    <row r="180" spans="1:33" ht="101.6" customHeight="1" x14ac:dyDescent="0.25">
      <c r="A180" s="58" t="s">
        <v>1853</v>
      </c>
      <c r="B180" s="58"/>
      <c r="C180" s="58" t="s">
        <v>1756</v>
      </c>
      <c r="D180" s="58" t="s">
        <v>1854</v>
      </c>
      <c r="E180" s="58" t="s">
        <v>37</v>
      </c>
      <c r="F180" s="58" t="s">
        <v>38</v>
      </c>
      <c r="G180" s="58" t="s">
        <v>39</v>
      </c>
      <c r="H180" s="58" t="s">
        <v>1855</v>
      </c>
      <c r="I180" s="58" t="s">
        <v>1856</v>
      </c>
      <c r="J180" s="58" t="s">
        <v>1857</v>
      </c>
      <c r="K180" s="58" t="s">
        <v>1858</v>
      </c>
      <c r="L180" s="58" t="s">
        <v>1859</v>
      </c>
      <c r="M180" s="58" t="s">
        <v>1860</v>
      </c>
      <c r="N180" s="58" t="s">
        <v>1861</v>
      </c>
      <c r="O180" s="58"/>
      <c r="P180" s="58"/>
      <c r="Q180" s="58" t="s">
        <v>1862</v>
      </c>
      <c r="R180" s="58" t="s">
        <v>1863</v>
      </c>
      <c r="S180" s="58" t="s">
        <v>483</v>
      </c>
      <c r="T180" s="58"/>
      <c r="U180" s="58" t="s">
        <v>1823</v>
      </c>
      <c r="V180" s="58" t="s">
        <v>1823</v>
      </c>
      <c r="W180" s="58" t="s">
        <v>1822</v>
      </c>
      <c r="X180" s="58"/>
      <c r="Y180" s="58"/>
      <c r="Z180" s="59">
        <v>2</v>
      </c>
      <c r="AA180" s="58" t="s">
        <v>852</v>
      </c>
      <c r="AB180" s="58" t="s">
        <v>853</v>
      </c>
      <c r="AC180" s="58" t="s">
        <v>1856</v>
      </c>
      <c r="AD180" s="58" t="s">
        <v>1825</v>
      </c>
      <c r="AE180" s="58" t="s">
        <v>855</v>
      </c>
      <c r="AF180" s="59">
        <v>1</v>
      </c>
      <c r="AG180" s="59">
        <v>1915445.6</v>
      </c>
    </row>
    <row r="181" spans="1:33" ht="101.6" customHeight="1" x14ac:dyDescent="0.25">
      <c r="A181" s="58" t="s">
        <v>1865</v>
      </c>
      <c r="B181" s="58" t="s">
        <v>1866</v>
      </c>
      <c r="C181" s="58" t="s">
        <v>35</v>
      </c>
      <c r="D181" s="58" t="s">
        <v>1854</v>
      </c>
      <c r="E181" s="58" t="s">
        <v>37</v>
      </c>
      <c r="F181" s="58" t="s">
        <v>105</v>
      </c>
      <c r="G181" s="58" t="s">
        <v>39</v>
      </c>
      <c r="H181" s="58" t="s">
        <v>1855</v>
      </c>
      <c r="I181" s="58" t="s">
        <v>1856</v>
      </c>
      <c r="J181" s="58" t="s">
        <v>1857</v>
      </c>
      <c r="K181" s="58" t="s">
        <v>1858</v>
      </c>
      <c r="L181" s="58" t="s">
        <v>1859</v>
      </c>
      <c r="M181" s="58" t="s">
        <v>1860</v>
      </c>
      <c r="N181" s="58" t="s">
        <v>1867</v>
      </c>
      <c r="O181" s="58"/>
      <c r="P181" s="58"/>
      <c r="Q181" s="58" t="s">
        <v>1868</v>
      </c>
      <c r="R181" s="58" t="s">
        <v>1869</v>
      </c>
      <c r="S181" s="58" t="s">
        <v>1870</v>
      </c>
      <c r="T181" s="58" t="s">
        <v>1871</v>
      </c>
      <c r="U181" s="58" t="s">
        <v>1823</v>
      </c>
      <c r="V181" s="58" t="s">
        <v>1823</v>
      </c>
      <c r="W181" s="58" t="s">
        <v>1822</v>
      </c>
      <c r="X181" s="58" t="s">
        <v>96</v>
      </c>
      <c r="Y181" s="58" t="s">
        <v>1872</v>
      </c>
      <c r="Z181" s="59">
        <v>1</v>
      </c>
      <c r="AA181" s="58" t="s">
        <v>852</v>
      </c>
      <c r="AB181" s="58" t="s">
        <v>853</v>
      </c>
      <c r="AC181" s="58" t="s">
        <v>1856</v>
      </c>
      <c r="AD181" s="58" t="s">
        <v>1864</v>
      </c>
      <c r="AE181" s="58" t="s">
        <v>855</v>
      </c>
      <c r="AF181" s="59">
        <v>1</v>
      </c>
      <c r="AG181" s="59">
        <v>1411856.24</v>
      </c>
    </row>
    <row r="182" spans="1:33" ht="101.6" customHeight="1" x14ac:dyDescent="0.25">
      <c r="A182" s="58" t="s">
        <v>1865</v>
      </c>
      <c r="B182" s="58" t="s">
        <v>1866</v>
      </c>
      <c r="C182" s="58" t="s">
        <v>35</v>
      </c>
      <c r="D182" s="58" t="s">
        <v>1854</v>
      </c>
      <c r="E182" s="58" t="s">
        <v>37</v>
      </c>
      <c r="F182" s="58" t="s">
        <v>105</v>
      </c>
      <c r="G182" s="58" t="s">
        <v>39</v>
      </c>
      <c r="H182" s="58" t="s">
        <v>1855</v>
      </c>
      <c r="I182" s="58" t="s">
        <v>1856</v>
      </c>
      <c r="J182" s="58" t="s">
        <v>1857</v>
      </c>
      <c r="K182" s="58" t="s">
        <v>1858</v>
      </c>
      <c r="L182" s="58" t="s">
        <v>1859</v>
      </c>
      <c r="M182" s="58" t="s">
        <v>1860</v>
      </c>
      <c r="N182" s="58" t="s">
        <v>1867</v>
      </c>
      <c r="O182" s="58"/>
      <c r="P182" s="58"/>
      <c r="Q182" s="58" t="s">
        <v>1868</v>
      </c>
      <c r="R182" s="58" t="s">
        <v>1869</v>
      </c>
      <c r="S182" s="58" t="s">
        <v>1870</v>
      </c>
      <c r="T182" s="58" t="s">
        <v>1871</v>
      </c>
      <c r="U182" s="58" t="s">
        <v>1823</v>
      </c>
      <c r="V182" s="58" t="s">
        <v>1823</v>
      </c>
      <c r="W182" s="58" t="s">
        <v>1822</v>
      </c>
      <c r="X182" s="58" t="s">
        <v>96</v>
      </c>
      <c r="Y182" s="58" t="s">
        <v>1872</v>
      </c>
      <c r="Z182" s="59">
        <v>2</v>
      </c>
      <c r="AA182" s="58" t="s">
        <v>852</v>
      </c>
      <c r="AB182" s="58" t="s">
        <v>853</v>
      </c>
      <c r="AC182" s="58" t="s">
        <v>1856</v>
      </c>
      <c r="AD182" s="58" t="s">
        <v>1825</v>
      </c>
      <c r="AE182" s="58" t="s">
        <v>855</v>
      </c>
      <c r="AF182" s="59">
        <v>1</v>
      </c>
      <c r="AG182" s="59">
        <v>1915445.6</v>
      </c>
    </row>
    <row r="183" spans="1:33" ht="101.6" customHeight="1" x14ac:dyDescent="0.25">
      <c r="A183" s="58" t="s">
        <v>1873</v>
      </c>
      <c r="B183" s="58" t="s">
        <v>1874</v>
      </c>
      <c r="C183" s="58" t="s">
        <v>35</v>
      </c>
      <c r="D183" s="58" t="s">
        <v>1875</v>
      </c>
      <c r="E183" s="58" t="s">
        <v>37</v>
      </c>
      <c r="F183" s="58" t="s">
        <v>38</v>
      </c>
      <c r="G183" s="58" t="s">
        <v>39</v>
      </c>
      <c r="H183" s="58" t="s">
        <v>1876</v>
      </c>
      <c r="I183" s="58" t="s">
        <v>1877</v>
      </c>
      <c r="J183" s="58" t="s">
        <v>1857</v>
      </c>
      <c r="K183" s="58" t="s">
        <v>1878</v>
      </c>
      <c r="L183" s="58" t="s">
        <v>1859</v>
      </c>
      <c r="M183" s="58" t="s">
        <v>1860</v>
      </c>
      <c r="N183" s="58" t="s">
        <v>1879</v>
      </c>
      <c r="O183" s="58"/>
      <c r="P183" s="58"/>
      <c r="Q183" s="58" t="s">
        <v>1880</v>
      </c>
      <c r="R183" s="58" t="s">
        <v>1881</v>
      </c>
      <c r="S183" s="58" t="s">
        <v>48</v>
      </c>
      <c r="T183" s="58" t="s">
        <v>1882</v>
      </c>
      <c r="U183" s="58" t="s">
        <v>1823</v>
      </c>
      <c r="V183" s="58" t="s">
        <v>1823</v>
      </c>
      <c r="W183" s="58" t="s">
        <v>1883</v>
      </c>
      <c r="X183" s="58" t="s">
        <v>96</v>
      </c>
      <c r="Y183" s="58" t="s">
        <v>1884</v>
      </c>
      <c r="Z183" s="59">
        <v>1</v>
      </c>
      <c r="AA183" s="58" t="s">
        <v>852</v>
      </c>
      <c r="AB183" s="58" t="s">
        <v>853</v>
      </c>
      <c r="AC183" s="58" t="s">
        <v>1877</v>
      </c>
      <c r="AD183" s="58" t="s">
        <v>1885</v>
      </c>
      <c r="AE183" s="58" t="s">
        <v>855</v>
      </c>
      <c r="AF183" s="59">
        <v>1</v>
      </c>
      <c r="AG183" s="59">
        <v>1362161.48</v>
      </c>
    </row>
    <row r="184" spans="1:33" ht="101.6" customHeight="1" x14ac:dyDescent="0.25">
      <c r="A184" s="58" t="s">
        <v>1886</v>
      </c>
      <c r="B184" s="58" t="s">
        <v>1887</v>
      </c>
      <c r="C184" s="58" t="s">
        <v>35</v>
      </c>
      <c r="D184" s="58" t="s">
        <v>1888</v>
      </c>
      <c r="E184" s="58" t="s">
        <v>37</v>
      </c>
      <c r="F184" s="58" t="s">
        <v>38</v>
      </c>
      <c r="G184" s="58" t="s">
        <v>39</v>
      </c>
      <c r="H184" s="58" t="s">
        <v>1889</v>
      </c>
      <c r="I184" s="58" t="s">
        <v>1890</v>
      </c>
      <c r="J184" s="58" t="s">
        <v>1891</v>
      </c>
      <c r="K184" s="58" t="s">
        <v>1892</v>
      </c>
      <c r="L184" s="58" t="s">
        <v>1893</v>
      </c>
      <c r="M184" s="58" t="s">
        <v>1894</v>
      </c>
      <c r="N184" s="58" t="s">
        <v>1895</v>
      </c>
      <c r="O184" s="58"/>
      <c r="P184" s="58"/>
      <c r="Q184" s="58" t="s">
        <v>1896</v>
      </c>
      <c r="R184" s="58" t="s">
        <v>1897</v>
      </c>
      <c r="S184" s="58" t="s">
        <v>1721</v>
      </c>
      <c r="T184" s="58" t="s">
        <v>1898</v>
      </c>
      <c r="U184" s="58" t="s">
        <v>1899</v>
      </c>
      <c r="V184" s="58" t="s">
        <v>1899</v>
      </c>
      <c r="W184" s="58" t="s">
        <v>1899</v>
      </c>
      <c r="X184" s="58" t="s">
        <v>263</v>
      </c>
      <c r="Y184" s="58" t="s">
        <v>1900</v>
      </c>
      <c r="Z184" s="59">
        <v>1</v>
      </c>
      <c r="AA184" s="58" t="s">
        <v>54</v>
      </c>
      <c r="AB184" s="58" t="s">
        <v>1901</v>
      </c>
      <c r="AC184" s="58" t="s">
        <v>1902</v>
      </c>
      <c r="AD184" s="58" t="s">
        <v>77</v>
      </c>
      <c r="AE184" s="58" t="s">
        <v>57</v>
      </c>
      <c r="AF184" s="59">
        <v>1</v>
      </c>
      <c r="AG184" s="59">
        <v>650000</v>
      </c>
    </row>
    <row r="185" spans="1:33" ht="101.6" customHeight="1" x14ac:dyDescent="0.25">
      <c r="A185" s="58" t="s">
        <v>1903</v>
      </c>
      <c r="B185" s="58" t="s">
        <v>1904</v>
      </c>
      <c r="C185" s="58" t="s">
        <v>35</v>
      </c>
      <c r="D185" s="58" t="s">
        <v>1905</v>
      </c>
      <c r="E185" s="58" t="s">
        <v>37</v>
      </c>
      <c r="F185" s="58" t="s">
        <v>38</v>
      </c>
      <c r="G185" s="58" t="s">
        <v>39</v>
      </c>
      <c r="H185" s="58" t="s">
        <v>1906</v>
      </c>
      <c r="I185" s="58" t="s">
        <v>1907</v>
      </c>
      <c r="J185" s="58" t="s">
        <v>1908</v>
      </c>
      <c r="K185" s="58" t="s">
        <v>1909</v>
      </c>
      <c r="L185" s="58" t="s">
        <v>1910</v>
      </c>
      <c r="M185" s="58" t="s">
        <v>1911</v>
      </c>
      <c r="N185" s="58" t="s">
        <v>1912</v>
      </c>
      <c r="O185" s="58"/>
      <c r="P185" s="58"/>
      <c r="Q185" s="58" t="s">
        <v>1913</v>
      </c>
      <c r="R185" s="58" t="s">
        <v>1914</v>
      </c>
      <c r="S185" s="58" t="s">
        <v>828</v>
      </c>
      <c r="T185" s="58" t="s">
        <v>1915</v>
      </c>
      <c r="U185" s="58" t="s">
        <v>1916</v>
      </c>
      <c r="V185" s="58" t="s">
        <v>1916</v>
      </c>
      <c r="W185" s="58" t="s">
        <v>1916</v>
      </c>
      <c r="X185" s="58" t="s">
        <v>263</v>
      </c>
      <c r="Y185" s="58" t="s">
        <v>1917</v>
      </c>
      <c r="Z185" s="59">
        <v>1</v>
      </c>
      <c r="AA185" s="58" t="s">
        <v>1918</v>
      </c>
      <c r="AB185" s="58" t="s">
        <v>1919</v>
      </c>
      <c r="AC185" s="58" t="s">
        <v>1907</v>
      </c>
      <c r="AD185" s="58" t="s">
        <v>1920</v>
      </c>
      <c r="AE185" s="58" t="s">
        <v>57</v>
      </c>
      <c r="AF185" s="59">
        <v>1</v>
      </c>
      <c r="AG185" s="59">
        <v>2000000</v>
      </c>
    </row>
    <row r="186" spans="1:33" ht="101.6" customHeight="1" x14ac:dyDescent="0.25">
      <c r="A186" s="58" t="s">
        <v>1921</v>
      </c>
      <c r="B186" s="58" t="s">
        <v>1922</v>
      </c>
      <c r="C186" s="58" t="s">
        <v>35</v>
      </c>
      <c r="D186" s="58" t="s">
        <v>1923</v>
      </c>
      <c r="E186" s="58" t="s">
        <v>82</v>
      </c>
      <c r="F186" s="58" t="s">
        <v>105</v>
      </c>
      <c r="G186" s="58" t="s">
        <v>252</v>
      </c>
      <c r="H186" s="58" t="s">
        <v>1924</v>
      </c>
      <c r="I186" s="58" t="s">
        <v>1925</v>
      </c>
      <c r="J186" s="58" t="s">
        <v>1926</v>
      </c>
      <c r="K186" s="58" t="s">
        <v>1927</v>
      </c>
      <c r="L186" s="58" t="s">
        <v>1928</v>
      </c>
      <c r="M186" s="58" t="s">
        <v>1929</v>
      </c>
      <c r="N186" s="58" t="s">
        <v>1930</v>
      </c>
      <c r="O186" s="58"/>
      <c r="P186" s="58"/>
      <c r="Q186" s="58" t="s">
        <v>1931</v>
      </c>
      <c r="R186" s="58" t="s">
        <v>1932</v>
      </c>
      <c r="S186" s="58" t="s">
        <v>1031</v>
      </c>
      <c r="T186" s="58" t="s">
        <v>1933</v>
      </c>
      <c r="U186" s="58" t="s">
        <v>1934</v>
      </c>
      <c r="V186" s="58" t="s">
        <v>1935</v>
      </c>
      <c r="W186" s="58" t="s">
        <v>1935</v>
      </c>
      <c r="X186" s="58" t="s">
        <v>137</v>
      </c>
      <c r="Y186" s="58" t="s">
        <v>1936</v>
      </c>
      <c r="Z186" s="59">
        <v>1</v>
      </c>
      <c r="AA186" s="58" t="s">
        <v>1939</v>
      </c>
      <c r="AB186" s="58" t="s">
        <v>1940</v>
      </c>
      <c r="AC186" s="58" t="s">
        <v>1925</v>
      </c>
      <c r="AD186" s="58" t="s">
        <v>77</v>
      </c>
      <c r="AE186" s="58" t="s">
        <v>519</v>
      </c>
      <c r="AF186" s="59">
        <v>1</v>
      </c>
      <c r="AG186" s="59">
        <v>50000000</v>
      </c>
    </row>
    <row r="187" spans="1:33" ht="101.6" customHeight="1" x14ac:dyDescent="0.25">
      <c r="A187" s="58" t="s">
        <v>1921</v>
      </c>
      <c r="B187" s="58" t="s">
        <v>1922</v>
      </c>
      <c r="C187" s="58" t="s">
        <v>35</v>
      </c>
      <c r="D187" s="58" t="s">
        <v>1923</v>
      </c>
      <c r="E187" s="58" t="s">
        <v>82</v>
      </c>
      <c r="F187" s="58" t="s">
        <v>105</v>
      </c>
      <c r="G187" s="58" t="s">
        <v>252</v>
      </c>
      <c r="H187" s="58" t="s">
        <v>1924</v>
      </c>
      <c r="I187" s="58" t="s">
        <v>1925</v>
      </c>
      <c r="J187" s="58" t="s">
        <v>1926</v>
      </c>
      <c r="K187" s="58" t="s">
        <v>1927</v>
      </c>
      <c r="L187" s="58" t="s">
        <v>1928</v>
      </c>
      <c r="M187" s="58" t="s">
        <v>1929</v>
      </c>
      <c r="N187" s="58" t="s">
        <v>1930</v>
      </c>
      <c r="O187" s="58"/>
      <c r="P187" s="58"/>
      <c r="Q187" s="58" t="s">
        <v>1931</v>
      </c>
      <c r="R187" s="58" t="s">
        <v>1932</v>
      </c>
      <c r="S187" s="58" t="s">
        <v>1031</v>
      </c>
      <c r="T187" s="58" t="s">
        <v>1933</v>
      </c>
      <c r="U187" s="58" t="s">
        <v>1934</v>
      </c>
      <c r="V187" s="58" t="s">
        <v>1935</v>
      </c>
      <c r="W187" s="58" t="s">
        <v>1935</v>
      </c>
      <c r="X187" s="58" t="s">
        <v>137</v>
      </c>
      <c r="Y187" s="58" t="s">
        <v>1936</v>
      </c>
      <c r="Z187" s="59">
        <v>2</v>
      </c>
      <c r="AA187" s="58" t="s">
        <v>1937</v>
      </c>
      <c r="AB187" s="58" t="s">
        <v>1938</v>
      </c>
      <c r="AC187" s="58" t="s">
        <v>1925</v>
      </c>
      <c r="AD187" s="58" t="s">
        <v>77</v>
      </c>
      <c r="AE187" s="58" t="s">
        <v>308</v>
      </c>
      <c r="AF187" s="59">
        <v>3</v>
      </c>
      <c r="AG187" s="59">
        <v>18000000</v>
      </c>
    </row>
    <row r="188" spans="1:33" ht="101.6" customHeight="1" x14ac:dyDescent="0.25">
      <c r="A188" s="58" t="s">
        <v>1941</v>
      </c>
      <c r="B188" s="58" t="s">
        <v>1942</v>
      </c>
      <c r="C188" s="58" t="s">
        <v>35</v>
      </c>
      <c r="D188" s="58" t="s">
        <v>1943</v>
      </c>
      <c r="E188" s="58" t="s">
        <v>82</v>
      </c>
      <c r="F188" s="58" t="s">
        <v>105</v>
      </c>
      <c r="G188" s="58" t="s">
        <v>252</v>
      </c>
      <c r="H188" s="58" t="s">
        <v>1944</v>
      </c>
      <c r="I188" s="58" t="s">
        <v>1945</v>
      </c>
      <c r="J188" s="58" t="s">
        <v>1946</v>
      </c>
      <c r="K188" s="58" t="s">
        <v>1947</v>
      </c>
      <c r="L188" s="58" t="s">
        <v>1948</v>
      </c>
      <c r="M188" s="58" t="s">
        <v>1949</v>
      </c>
      <c r="N188" s="58" t="s">
        <v>1950</v>
      </c>
      <c r="O188" s="58"/>
      <c r="P188" s="58"/>
      <c r="Q188" s="58" t="s">
        <v>1951</v>
      </c>
      <c r="R188" s="58" t="s">
        <v>1952</v>
      </c>
      <c r="S188" s="58" t="s">
        <v>1953</v>
      </c>
      <c r="T188" s="58" t="s">
        <v>1954</v>
      </c>
      <c r="U188" s="58" t="s">
        <v>1916</v>
      </c>
      <c r="V188" s="58" t="s">
        <v>1916</v>
      </c>
      <c r="W188" s="58" t="s">
        <v>1934</v>
      </c>
      <c r="X188" s="58" t="s">
        <v>174</v>
      </c>
      <c r="Y188" s="58" t="s">
        <v>1955</v>
      </c>
      <c r="Z188" s="59">
        <v>1</v>
      </c>
      <c r="AA188" s="58" t="s">
        <v>1956</v>
      </c>
      <c r="AB188" s="58" t="s">
        <v>1957</v>
      </c>
      <c r="AC188" s="58" t="s">
        <v>1945</v>
      </c>
      <c r="AD188" s="58" t="s">
        <v>1920</v>
      </c>
      <c r="AE188" s="58" t="s">
        <v>519</v>
      </c>
      <c r="AF188" s="59">
        <v>1</v>
      </c>
      <c r="AG188" s="59">
        <v>47972245.200000003</v>
      </c>
    </row>
    <row r="189" spans="1:33" ht="101.6" customHeight="1" x14ac:dyDescent="0.25">
      <c r="A189" s="58" t="s">
        <v>1958</v>
      </c>
      <c r="B189" s="58" t="s">
        <v>1959</v>
      </c>
      <c r="C189" s="58" t="s">
        <v>35</v>
      </c>
      <c r="D189" s="58" t="s">
        <v>1960</v>
      </c>
      <c r="E189" s="58" t="s">
        <v>37</v>
      </c>
      <c r="F189" s="58" t="s">
        <v>105</v>
      </c>
      <c r="G189" s="58" t="s">
        <v>252</v>
      </c>
      <c r="H189" s="58" t="s">
        <v>1961</v>
      </c>
      <c r="I189" s="58" t="s">
        <v>1962</v>
      </c>
      <c r="J189" s="58" t="s">
        <v>1963</v>
      </c>
      <c r="K189" s="58" t="s">
        <v>1964</v>
      </c>
      <c r="L189" s="58" t="s">
        <v>1965</v>
      </c>
      <c r="M189" s="58" t="s">
        <v>1966</v>
      </c>
      <c r="N189" s="58" t="s">
        <v>1967</v>
      </c>
      <c r="O189" s="58"/>
      <c r="P189" s="58"/>
      <c r="Q189" s="58" t="s">
        <v>1968</v>
      </c>
      <c r="R189" s="58" t="s">
        <v>1969</v>
      </c>
      <c r="S189" s="58" t="s">
        <v>1970</v>
      </c>
      <c r="T189" s="58" t="s">
        <v>1971</v>
      </c>
      <c r="U189" s="58" t="s">
        <v>1972</v>
      </c>
      <c r="V189" s="58" t="s">
        <v>1972</v>
      </c>
      <c r="W189" s="58" t="s">
        <v>1934</v>
      </c>
      <c r="X189" s="58" t="s">
        <v>263</v>
      </c>
      <c r="Y189" s="58" t="s">
        <v>1973</v>
      </c>
      <c r="Z189" s="59">
        <v>1</v>
      </c>
      <c r="AA189" s="58" t="s">
        <v>1974</v>
      </c>
      <c r="AB189" s="58" t="s">
        <v>1975</v>
      </c>
      <c r="AC189" s="58" t="s">
        <v>1962</v>
      </c>
      <c r="AD189" s="58" t="s">
        <v>1920</v>
      </c>
      <c r="AE189" s="58" t="s">
        <v>519</v>
      </c>
      <c r="AF189" s="59">
        <v>1</v>
      </c>
      <c r="AG189" s="59">
        <v>25756885</v>
      </c>
    </row>
    <row r="190" spans="1:33" ht="101.6" customHeight="1" x14ac:dyDescent="0.25">
      <c r="A190" s="58" t="s">
        <v>1976</v>
      </c>
      <c r="B190" s="58" t="s">
        <v>1977</v>
      </c>
      <c r="C190" s="58" t="s">
        <v>35</v>
      </c>
      <c r="D190" s="58" t="s">
        <v>1978</v>
      </c>
      <c r="E190" s="58" t="s">
        <v>37</v>
      </c>
      <c r="F190" s="58" t="s">
        <v>105</v>
      </c>
      <c r="G190" s="58" t="s">
        <v>252</v>
      </c>
      <c r="H190" s="58" t="s">
        <v>1979</v>
      </c>
      <c r="I190" s="58" t="s">
        <v>1980</v>
      </c>
      <c r="J190" s="58" t="s">
        <v>1981</v>
      </c>
      <c r="K190" s="58" t="s">
        <v>1982</v>
      </c>
      <c r="L190" s="58" t="s">
        <v>1983</v>
      </c>
      <c r="M190" s="58" t="s">
        <v>1984</v>
      </c>
      <c r="N190" s="58" t="s">
        <v>1985</v>
      </c>
      <c r="O190" s="58"/>
      <c r="P190" s="58"/>
      <c r="Q190" s="58" t="s">
        <v>1986</v>
      </c>
      <c r="R190" s="58" t="s">
        <v>1987</v>
      </c>
      <c r="S190" s="58" t="s">
        <v>906</v>
      </c>
      <c r="T190" s="58" t="s">
        <v>1988</v>
      </c>
      <c r="U190" s="58" t="s">
        <v>1916</v>
      </c>
      <c r="V190" s="58" t="s">
        <v>1916</v>
      </c>
      <c r="W190" s="58" t="s">
        <v>1916</v>
      </c>
      <c r="X190" s="58" t="s">
        <v>263</v>
      </c>
      <c r="Y190" s="58" t="s">
        <v>1989</v>
      </c>
      <c r="Z190" s="59">
        <v>1</v>
      </c>
      <c r="AA190" s="58" t="s">
        <v>1014</v>
      </c>
      <c r="AB190" s="58" t="s">
        <v>1990</v>
      </c>
      <c r="AC190" s="58" t="s">
        <v>1980</v>
      </c>
      <c r="AD190" s="58" t="s">
        <v>1991</v>
      </c>
      <c r="AE190" s="58" t="s">
        <v>1018</v>
      </c>
      <c r="AF190" s="59">
        <v>2</v>
      </c>
      <c r="AG190" s="59">
        <v>2000000</v>
      </c>
    </row>
    <row r="191" spans="1:33" ht="101.6" customHeight="1" x14ac:dyDescent="0.25">
      <c r="A191" s="58" t="s">
        <v>1992</v>
      </c>
      <c r="B191" s="58" t="s">
        <v>1993</v>
      </c>
      <c r="C191" s="58" t="s">
        <v>35</v>
      </c>
      <c r="D191" s="58" t="s">
        <v>1994</v>
      </c>
      <c r="E191" s="58" t="s">
        <v>37</v>
      </c>
      <c r="F191" s="58" t="s">
        <v>38</v>
      </c>
      <c r="G191" s="58" t="s">
        <v>39</v>
      </c>
      <c r="H191" s="58" t="s">
        <v>534</v>
      </c>
      <c r="I191" s="58" t="s">
        <v>1995</v>
      </c>
      <c r="J191" s="58" t="s">
        <v>1996</v>
      </c>
      <c r="K191" s="58" t="s">
        <v>1997</v>
      </c>
      <c r="L191" s="58" t="s">
        <v>1998</v>
      </c>
      <c r="M191" s="58" t="s">
        <v>1999</v>
      </c>
      <c r="N191" s="58" t="s">
        <v>2000</v>
      </c>
      <c r="O191" s="58"/>
      <c r="P191" s="58"/>
      <c r="Q191" s="58" t="s">
        <v>2001</v>
      </c>
      <c r="R191" s="58" t="s">
        <v>2002</v>
      </c>
      <c r="S191" s="58" t="s">
        <v>1434</v>
      </c>
      <c r="T191" s="58" t="s">
        <v>2003</v>
      </c>
      <c r="U191" s="58" t="s">
        <v>1916</v>
      </c>
      <c r="V191" s="58" t="s">
        <v>1916</v>
      </c>
      <c r="W191" s="58" t="s">
        <v>1916</v>
      </c>
      <c r="X191" s="58" t="s">
        <v>174</v>
      </c>
      <c r="Y191" s="58" t="s">
        <v>2004</v>
      </c>
      <c r="Z191" s="59">
        <v>1</v>
      </c>
      <c r="AA191" s="58" t="s">
        <v>2005</v>
      </c>
      <c r="AB191" s="58" t="s">
        <v>2006</v>
      </c>
      <c r="AC191" s="58" t="s">
        <v>1995</v>
      </c>
      <c r="AD191" s="58" t="s">
        <v>1920</v>
      </c>
      <c r="AE191" s="58" t="s">
        <v>57</v>
      </c>
      <c r="AF191" s="59">
        <v>1</v>
      </c>
      <c r="AG191" s="59">
        <v>28000000</v>
      </c>
    </row>
    <row r="192" spans="1:33" ht="101.6" customHeight="1" x14ac:dyDescent="0.25">
      <c r="A192" s="58" t="s">
        <v>2007</v>
      </c>
      <c r="B192" s="58" t="s">
        <v>2008</v>
      </c>
      <c r="C192" s="58" t="s">
        <v>35</v>
      </c>
      <c r="D192" s="58" t="s">
        <v>2009</v>
      </c>
      <c r="E192" s="58" t="s">
        <v>82</v>
      </c>
      <c r="F192" s="58" t="s">
        <v>320</v>
      </c>
      <c r="G192" s="58" t="s">
        <v>39</v>
      </c>
      <c r="H192" s="58" t="s">
        <v>2010</v>
      </c>
      <c r="I192" s="58" t="s">
        <v>2011</v>
      </c>
      <c r="J192" s="58" t="s">
        <v>2012</v>
      </c>
      <c r="K192" s="58" t="s">
        <v>2013</v>
      </c>
      <c r="L192" s="58" t="s">
        <v>2014</v>
      </c>
      <c r="M192" s="58" t="s">
        <v>2015</v>
      </c>
      <c r="N192" s="58" t="s">
        <v>2016</v>
      </c>
      <c r="O192" s="58"/>
      <c r="P192" s="58"/>
      <c r="Q192" s="58" t="s">
        <v>2017</v>
      </c>
      <c r="R192" s="58" t="s">
        <v>2018</v>
      </c>
      <c r="S192" s="58" t="s">
        <v>2019</v>
      </c>
      <c r="T192" s="58" t="s">
        <v>2020</v>
      </c>
      <c r="U192" s="58" t="s">
        <v>2021</v>
      </c>
      <c r="V192" s="58" t="s">
        <v>1935</v>
      </c>
      <c r="W192" s="58" t="s">
        <v>1934</v>
      </c>
      <c r="X192" s="58" t="s">
        <v>137</v>
      </c>
      <c r="Y192" s="58" t="s">
        <v>2022</v>
      </c>
      <c r="Z192" s="59">
        <v>1</v>
      </c>
      <c r="AA192" s="58" t="s">
        <v>2023</v>
      </c>
      <c r="AB192" s="58" t="s">
        <v>2024</v>
      </c>
      <c r="AC192" s="58"/>
      <c r="AD192" s="58"/>
      <c r="AE192" s="58" t="s">
        <v>552</v>
      </c>
      <c r="AF192" s="59">
        <v>1</v>
      </c>
      <c r="AG192" s="59">
        <v>8000000</v>
      </c>
    </row>
    <row r="193" spans="1:33" ht="101.6" customHeight="1" x14ac:dyDescent="0.25">
      <c r="A193" s="58" t="s">
        <v>2007</v>
      </c>
      <c r="B193" s="58" t="s">
        <v>2008</v>
      </c>
      <c r="C193" s="58" t="s">
        <v>35</v>
      </c>
      <c r="D193" s="58" t="s">
        <v>2009</v>
      </c>
      <c r="E193" s="58" t="s">
        <v>82</v>
      </c>
      <c r="F193" s="58" t="s">
        <v>320</v>
      </c>
      <c r="G193" s="58" t="s">
        <v>39</v>
      </c>
      <c r="H193" s="58" t="s">
        <v>2010</v>
      </c>
      <c r="I193" s="58" t="s">
        <v>2011</v>
      </c>
      <c r="J193" s="58" t="s">
        <v>2012</v>
      </c>
      <c r="K193" s="58" t="s">
        <v>2013</v>
      </c>
      <c r="L193" s="58" t="s">
        <v>2014</v>
      </c>
      <c r="M193" s="58" t="s">
        <v>2015</v>
      </c>
      <c r="N193" s="58" t="s">
        <v>2016</v>
      </c>
      <c r="O193" s="58"/>
      <c r="P193" s="58"/>
      <c r="Q193" s="58" t="s">
        <v>2017</v>
      </c>
      <c r="R193" s="58" t="s">
        <v>2018</v>
      </c>
      <c r="S193" s="58" t="s">
        <v>2019</v>
      </c>
      <c r="T193" s="58" t="s">
        <v>2020</v>
      </c>
      <c r="U193" s="58" t="s">
        <v>2021</v>
      </c>
      <c r="V193" s="58" t="s">
        <v>1935</v>
      </c>
      <c r="W193" s="58" t="s">
        <v>1934</v>
      </c>
      <c r="X193" s="58" t="s">
        <v>137</v>
      </c>
      <c r="Y193" s="58" t="s">
        <v>2022</v>
      </c>
      <c r="Z193" s="59">
        <v>2</v>
      </c>
      <c r="AA193" s="58" t="s">
        <v>586</v>
      </c>
      <c r="AB193" s="58" t="s">
        <v>2025</v>
      </c>
      <c r="AC193" s="58"/>
      <c r="AD193" s="58"/>
      <c r="AE193" s="58" t="s">
        <v>552</v>
      </c>
      <c r="AF193" s="59">
        <v>1</v>
      </c>
      <c r="AG193" s="59">
        <v>52000000</v>
      </c>
    </row>
    <row r="194" spans="1:33" ht="101.6" customHeight="1" x14ac:dyDescent="0.25">
      <c r="A194" s="58" t="s">
        <v>2026</v>
      </c>
      <c r="B194" s="58" t="s">
        <v>2027</v>
      </c>
      <c r="C194" s="58" t="s">
        <v>35</v>
      </c>
      <c r="D194" s="58" t="s">
        <v>2028</v>
      </c>
      <c r="E194" s="58" t="s">
        <v>37</v>
      </c>
      <c r="F194" s="58" t="s">
        <v>38</v>
      </c>
      <c r="G194" s="58" t="s">
        <v>39</v>
      </c>
      <c r="H194" s="58" t="s">
        <v>2029</v>
      </c>
      <c r="I194" s="58" t="s">
        <v>2030</v>
      </c>
      <c r="J194" s="58" t="s">
        <v>2031</v>
      </c>
      <c r="K194" s="58" t="s">
        <v>2032</v>
      </c>
      <c r="L194" s="58" t="s">
        <v>2033</v>
      </c>
      <c r="M194" s="58" t="s">
        <v>2034</v>
      </c>
      <c r="N194" s="58" t="s">
        <v>2035</v>
      </c>
      <c r="O194" s="58"/>
      <c r="P194" s="58"/>
      <c r="Q194" s="58" t="s">
        <v>2036</v>
      </c>
      <c r="R194" s="58" t="s">
        <v>2037</v>
      </c>
      <c r="S194" s="58" t="s">
        <v>2038</v>
      </c>
      <c r="T194" s="58" t="s">
        <v>2039</v>
      </c>
      <c r="U194" s="58" t="s">
        <v>2040</v>
      </c>
      <c r="V194" s="58" t="s">
        <v>2040</v>
      </c>
      <c r="W194" s="58" t="s">
        <v>2040</v>
      </c>
      <c r="X194" s="58" t="s">
        <v>52</v>
      </c>
      <c r="Y194" s="58" t="s">
        <v>2041</v>
      </c>
      <c r="Z194" s="59">
        <v>1</v>
      </c>
      <c r="AA194" s="58" t="s">
        <v>586</v>
      </c>
      <c r="AB194" s="58" t="s">
        <v>711</v>
      </c>
      <c r="AC194" s="58" t="s">
        <v>2030</v>
      </c>
      <c r="AD194" s="58" t="s">
        <v>1920</v>
      </c>
      <c r="AE194" s="58" t="s">
        <v>552</v>
      </c>
      <c r="AF194" s="59">
        <v>1</v>
      </c>
      <c r="AG194" s="59">
        <v>16210805.6</v>
      </c>
    </row>
    <row r="195" spans="1:33" ht="101.6" customHeight="1" x14ac:dyDescent="0.25">
      <c r="A195" s="58" t="s">
        <v>2042</v>
      </c>
      <c r="B195" s="58"/>
      <c r="C195" s="58" t="s">
        <v>1251</v>
      </c>
      <c r="D195" s="58" t="s">
        <v>2043</v>
      </c>
      <c r="E195" s="58" t="s">
        <v>82</v>
      </c>
      <c r="F195" s="58" t="s">
        <v>320</v>
      </c>
      <c r="G195" s="58" t="s">
        <v>252</v>
      </c>
      <c r="H195" s="58" t="s">
        <v>2044</v>
      </c>
      <c r="I195" s="58" t="s">
        <v>2045</v>
      </c>
      <c r="J195" s="58" t="s">
        <v>2046</v>
      </c>
      <c r="K195" s="58" t="s">
        <v>2013</v>
      </c>
      <c r="L195" s="58" t="s">
        <v>2047</v>
      </c>
      <c r="M195" s="58" t="s">
        <v>2048</v>
      </c>
      <c r="N195" s="58" t="s">
        <v>2016</v>
      </c>
      <c r="O195" s="58"/>
      <c r="P195" s="58"/>
      <c r="Q195" s="58" t="s">
        <v>2049</v>
      </c>
      <c r="R195" s="58" t="s">
        <v>2050</v>
      </c>
      <c r="S195" s="58" t="s">
        <v>134</v>
      </c>
      <c r="T195" s="58"/>
      <c r="U195" s="58" t="s">
        <v>2021</v>
      </c>
      <c r="V195" s="58" t="s">
        <v>1935</v>
      </c>
      <c r="W195" s="58" t="s">
        <v>1934</v>
      </c>
      <c r="X195" s="58"/>
      <c r="Y195" s="58"/>
      <c r="Z195" s="59">
        <v>1</v>
      </c>
      <c r="AA195" s="58" t="s">
        <v>2051</v>
      </c>
      <c r="AB195" s="58" t="s">
        <v>2052</v>
      </c>
      <c r="AC195" s="58"/>
      <c r="AD195" s="58"/>
      <c r="AE195" s="58" t="s">
        <v>1018</v>
      </c>
      <c r="AF195" s="59">
        <v>1</v>
      </c>
      <c r="AG195" s="59">
        <v>23634</v>
      </c>
    </row>
    <row r="196" spans="1:33" ht="101.6" customHeight="1" x14ac:dyDescent="0.25">
      <c r="A196" s="58" t="s">
        <v>2042</v>
      </c>
      <c r="B196" s="58"/>
      <c r="C196" s="58" t="s">
        <v>1251</v>
      </c>
      <c r="D196" s="58" t="s">
        <v>2043</v>
      </c>
      <c r="E196" s="58" t="s">
        <v>82</v>
      </c>
      <c r="F196" s="58" t="s">
        <v>320</v>
      </c>
      <c r="G196" s="58" t="s">
        <v>252</v>
      </c>
      <c r="H196" s="58" t="s">
        <v>2044</v>
      </c>
      <c r="I196" s="58" t="s">
        <v>2045</v>
      </c>
      <c r="J196" s="58" t="s">
        <v>2046</v>
      </c>
      <c r="K196" s="58" t="s">
        <v>2013</v>
      </c>
      <c r="L196" s="58" t="s">
        <v>2047</v>
      </c>
      <c r="M196" s="58" t="s">
        <v>2048</v>
      </c>
      <c r="N196" s="58" t="s">
        <v>2016</v>
      </c>
      <c r="O196" s="58"/>
      <c r="P196" s="58"/>
      <c r="Q196" s="58" t="s">
        <v>2049</v>
      </c>
      <c r="R196" s="58" t="s">
        <v>2050</v>
      </c>
      <c r="S196" s="58" t="s">
        <v>134</v>
      </c>
      <c r="T196" s="58"/>
      <c r="U196" s="58" t="s">
        <v>2021</v>
      </c>
      <c r="V196" s="58" t="s">
        <v>1935</v>
      </c>
      <c r="W196" s="58" t="s">
        <v>1934</v>
      </c>
      <c r="X196" s="58"/>
      <c r="Y196" s="58"/>
      <c r="Z196" s="59">
        <v>2</v>
      </c>
      <c r="AA196" s="58" t="s">
        <v>2053</v>
      </c>
      <c r="AB196" s="58" t="s">
        <v>2054</v>
      </c>
      <c r="AC196" s="58"/>
      <c r="AD196" s="58"/>
      <c r="AE196" s="58" t="s">
        <v>519</v>
      </c>
      <c r="AF196" s="59">
        <v>1</v>
      </c>
      <c r="AG196" s="59">
        <v>54357</v>
      </c>
    </row>
    <row r="197" spans="1:33" ht="101.6" customHeight="1" x14ac:dyDescent="0.25">
      <c r="A197" s="58" t="s">
        <v>2055</v>
      </c>
      <c r="B197" s="58" t="s">
        <v>2056</v>
      </c>
      <c r="C197" s="58" t="s">
        <v>35</v>
      </c>
      <c r="D197" s="58" t="s">
        <v>2057</v>
      </c>
      <c r="E197" s="58" t="s">
        <v>82</v>
      </c>
      <c r="F197" s="58" t="s">
        <v>38</v>
      </c>
      <c r="G197" s="58" t="s">
        <v>39</v>
      </c>
      <c r="H197" s="58" t="s">
        <v>2058</v>
      </c>
      <c r="I197" s="58" t="s">
        <v>2059</v>
      </c>
      <c r="J197" s="58" t="s">
        <v>2060</v>
      </c>
      <c r="K197" s="58" t="s">
        <v>2061</v>
      </c>
      <c r="L197" s="58" t="s">
        <v>2062</v>
      </c>
      <c r="M197" s="58" t="s">
        <v>2063</v>
      </c>
      <c r="N197" s="58" t="s">
        <v>1985</v>
      </c>
      <c r="O197" s="58"/>
      <c r="P197" s="58"/>
      <c r="Q197" s="58" t="s">
        <v>2064</v>
      </c>
      <c r="R197" s="58" t="s">
        <v>2065</v>
      </c>
      <c r="S197" s="58" t="s">
        <v>1031</v>
      </c>
      <c r="T197" s="58" t="s">
        <v>2066</v>
      </c>
      <c r="U197" s="58" t="s">
        <v>1916</v>
      </c>
      <c r="V197" s="58" t="s">
        <v>1916</v>
      </c>
      <c r="W197" s="58" t="s">
        <v>2067</v>
      </c>
      <c r="X197" s="58" t="s">
        <v>137</v>
      </c>
      <c r="Y197" s="58" t="s">
        <v>2068</v>
      </c>
      <c r="Z197" s="59">
        <v>1</v>
      </c>
      <c r="AA197" s="58" t="s">
        <v>2069</v>
      </c>
      <c r="AB197" s="58" t="s">
        <v>2070</v>
      </c>
      <c r="AC197" s="58" t="s">
        <v>2059</v>
      </c>
      <c r="AD197" s="58" t="s">
        <v>1920</v>
      </c>
      <c r="AE197" s="58" t="s">
        <v>552</v>
      </c>
      <c r="AF197" s="59">
        <v>1</v>
      </c>
      <c r="AG197" s="59">
        <v>38000000</v>
      </c>
    </row>
    <row r="198" spans="1:33" ht="101.6" customHeight="1" x14ac:dyDescent="0.25">
      <c r="A198" s="58" t="s">
        <v>2071</v>
      </c>
      <c r="B198" s="58" t="s">
        <v>2072</v>
      </c>
      <c r="C198" s="58" t="s">
        <v>35</v>
      </c>
      <c r="D198" s="58" t="s">
        <v>2073</v>
      </c>
      <c r="E198" s="58" t="s">
        <v>82</v>
      </c>
      <c r="F198" s="58" t="s">
        <v>320</v>
      </c>
      <c r="G198" s="58" t="s">
        <v>252</v>
      </c>
      <c r="H198" s="58" t="s">
        <v>2074</v>
      </c>
      <c r="I198" s="58" t="s">
        <v>2075</v>
      </c>
      <c r="J198" s="58" t="s">
        <v>2076</v>
      </c>
      <c r="K198" s="58" t="s">
        <v>2077</v>
      </c>
      <c r="L198" s="58" t="s">
        <v>2078</v>
      </c>
      <c r="M198" s="58" t="s">
        <v>2079</v>
      </c>
      <c r="N198" s="58" t="s">
        <v>2080</v>
      </c>
      <c r="O198" s="58"/>
      <c r="P198" s="58"/>
      <c r="Q198" s="58" t="s">
        <v>2081</v>
      </c>
      <c r="R198" s="58" t="s">
        <v>2082</v>
      </c>
      <c r="S198" s="58" t="s">
        <v>2083</v>
      </c>
      <c r="T198" s="58" t="s">
        <v>2084</v>
      </c>
      <c r="U198" s="58" t="s">
        <v>1916</v>
      </c>
      <c r="V198" s="58" t="s">
        <v>1916</v>
      </c>
      <c r="W198" s="58" t="s">
        <v>1916</v>
      </c>
      <c r="X198" s="58" t="s">
        <v>174</v>
      </c>
      <c r="Y198" s="58" t="s">
        <v>2085</v>
      </c>
      <c r="Z198" s="59">
        <v>1</v>
      </c>
      <c r="AA198" s="58" t="s">
        <v>305</v>
      </c>
      <c r="AB198" s="58" t="s">
        <v>2086</v>
      </c>
      <c r="AC198" s="58"/>
      <c r="AD198" s="58"/>
      <c r="AE198" s="58" t="s">
        <v>308</v>
      </c>
      <c r="AF198" s="59">
        <v>1</v>
      </c>
      <c r="AG198" s="59">
        <v>12220875</v>
      </c>
    </row>
    <row r="199" spans="1:33" ht="101.6" customHeight="1" x14ac:dyDescent="0.25">
      <c r="A199" s="58" t="s">
        <v>2087</v>
      </c>
      <c r="B199" s="58" t="s">
        <v>2088</v>
      </c>
      <c r="C199" s="58" t="s">
        <v>35</v>
      </c>
      <c r="D199" s="58" t="s">
        <v>2089</v>
      </c>
      <c r="E199" s="58" t="s">
        <v>37</v>
      </c>
      <c r="F199" s="58" t="s">
        <v>105</v>
      </c>
      <c r="G199" s="58" t="s">
        <v>252</v>
      </c>
      <c r="H199" s="58" t="s">
        <v>2090</v>
      </c>
      <c r="I199" s="58" t="s">
        <v>2091</v>
      </c>
      <c r="J199" s="58" t="s">
        <v>2092</v>
      </c>
      <c r="K199" s="58" t="s">
        <v>2093</v>
      </c>
      <c r="L199" s="58" t="s">
        <v>2094</v>
      </c>
      <c r="M199" s="58" t="s">
        <v>2095</v>
      </c>
      <c r="N199" s="58" t="s">
        <v>1985</v>
      </c>
      <c r="O199" s="58"/>
      <c r="P199" s="58"/>
      <c r="Q199" s="58" t="s">
        <v>2096</v>
      </c>
      <c r="R199" s="58" t="s">
        <v>2097</v>
      </c>
      <c r="S199" s="58" t="s">
        <v>155</v>
      </c>
      <c r="T199" s="58" t="s">
        <v>2098</v>
      </c>
      <c r="U199" s="58" t="s">
        <v>1916</v>
      </c>
      <c r="V199" s="58" t="s">
        <v>1916</v>
      </c>
      <c r="W199" s="58" t="s">
        <v>2067</v>
      </c>
      <c r="X199" s="58" t="s">
        <v>263</v>
      </c>
      <c r="Y199" s="58" t="s">
        <v>2099</v>
      </c>
      <c r="Z199" s="59">
        <v>1</v>
      </c>
      <c r="AA199" s="58" t="s">
        <v>305</v>
      </c>
      <c r="AB199" s="58" t="s">
        <v>2100</v>
      </c>
      <c r="AC199" s="58" t="s">
        <v>2091</v>
      </c>
      <c r="AD199" s="58" t="s">
        <v>1920</v>
      </c>
      <c r="AE199" s="58" t="s">
        <v>308</v>
      </c>
      <c r="AF199" s="59">
        <v>1</v>
      </c>
      <c r="AG199" s="59">
        <v>8500000</v>
      </c>
    </row>
    <row r="200" spans="1:33" ht="101.6" customHeight="1" x14ac:dyDescent="0.25">
      <c r="A200" s="58" t="s">
        <v>2101</v>
      </c>
      <c r="B200" s="58" t="s">
        <v>2102</v>
      </c>
      <c r="C200" s="58" t="s">
        <v>35</v>
      </c>
      <c r="D200" s="58" t="s">
        <v>2043</v>
      </c>
      <c r="E200" s="58" t="s">
        <v>82</v>
      </c>
      <c r="F200" s="58" t="s">
        <v>320</v>
      </c>
      <c r="G200" s="58" t="s">
        <v>252</v>
      </c>
      <c r="H200" s="58" t="s">
        <v>2044</v>
      </c>
      <c r="I200" s="58" t="s">
        <v>2103</v>
      </c>
      <c r="J200" s="58" t="s">
        <v>2046</v>
      </c>
      <c r="K200" s="58" t="s">
        <v>2013</v>
      </c>
      <c r="L200" s="58" t="s">
        <v>2047</v>
      </c>
      <c r="M200" s="58" t="s">
        <v>2048</v>
      </c>
      <c r="N200" s="58" t="s">
        <v>2016</v>
      </c>
      <c r="O200" s="58"/>
      <c r="P200" s="58"/>
      <c r="Q200" s="58" t="s">
        <v>2104</v>
      </c>
      <c r="R200" s="58" t="s">
        <v>2105</v>
      </c>
      <c r="S200" s="58" t="s">
        <v>190</v>
      </c>
      <c r="T200" s="58" t="s">
        <v>2106</v>
      </c>
      <c r="U200" s="58" t="s">
        <v>2021</v>
      </c>
      <c r="V200" s="58" t="s">
        <v>1935</v>
      </c>
      <c r="W200" s="58" t="s">
        <v>1935</v>
      </c>
      <c r="X200" s="58" t="s">
        <v>263</v>
      </c>
      <c r="Y200" s="58" t="s">
        <v>2107</v>
      </c>
      <c r="Z200" s="59">
        <v>1</v>
      </c>
      <c r="AA200" s="58" t="s">
        <v>2051</v>
      </c>
      <c r="AB200" s="58" t="s">
        <v>2052</v>
      </c>
      <c r="AC200" s="58"/>
      <c r="AD200" s="58"/>
      <c r="AE200" s="58" t="s">
        <v>1018</v>
      </c>
      <c r="AF200" s="59">
        <v>1</v>
      </c>
      <c r="AG200" s="59">
        <v>23644</v>
      </c>
    </row>
    <row r="201" spans="1:33" ht="101.6" customHeight="1" x14ac:dyDescent="0.25">
      <c r="A201" s="58" t="s">
        <v>2101</v>
      </c>
      <c r="B201" s="58" t="s">
        <v>2102</v>
      </c>
      <c r="C201" s="58" t="s">
        <v>35</v>
      </c>
      <c r="D201" s="58" t="s">
        <v>2043</v>
      </c>
      <c r="E201" s="58" t="s">
        <v>82</v>
      </c>
      <c r="F201" s="58" t="s">
        <v>320</v>
      </c>
      <c r="G201" s="58" t="s">
        <v>252</v>
      </c>
      <c r="H201" s="58" t="s">
        <v>2044</v>
      </c>
      <c r="I201" s="58" t="s">
        <v>2103</v>
      </c>
      <c r="J201" s="58" t="s">
        <v>2046</v>
      </c>
      <c r="K201" s="58" t="s">
        <v>2013</v>
      </c>
      <c r="L201" s="58" t="s">
        <v>2047</v>
      </c>
      <c r="M201" s="58" t="s">
        <v>2048</v>
      </c>
      <c r="N201" s="58" t="s">
        <v>2016</v>
      </c>
      <c r="O201" s="58"/>
      <c r="P201" s="58"/>
      <c r="Q201" s="58" t="s">
        <v>2104</v>
      </c>
      <c r="R201" s="58" t="s">
        <v>2105</v>
      </c>
      <c r="S201" s="58" t="s">
        <v>190</v>
      </c>
      <c r="T201" s="58" t="s">
        <v>2106</v>
      </c>
      <c r="U201" s="58" t="s">
        <v>2021</v>
      </c>
      <c r="V201" s="58" t="s">
        <v>1935</v>
      </c>
      <c r="W201" s="58" t="s">
        <v>1935</v>
      </c>
      <c r="X201" s="58" t="s">
        <v>263</v>
      </c>
      <c r="Y201" s="58" t="s">
        <v>2107</v>
      </c>
      <c r="Z201" s="59">
        <v>2</v>
      </c>
      <c r="AA201" s="58" t="s">
        <v>2053</v>
      </c>
      <c r="AB201" s="58" t="s">
        <v>2108</v>
      </c>
      <c r="AC201" s="58"/>
      <c r="AD201" s="58"/>
      <c r="AE201" s="58" t="s">
        <v>1018</v>
      </c>
      <c r="AF201" s="59">
        <v>1</v>
      </c>
      <c r="AG201" s="59">
        <v>54357</v>
      </c>
    </row>
    <row r="202" spans="1:33" ht="101.6" customHeight="1" x14ac:dyDescent="0.25">
      <c r="A202" s="58" t="s">
        <v>2109</v>
      </c>
      <c r="B202" s="58" t="s">
        <v>2110</v>
      </c>
      <c r="C202" s="58" t="s">
        <v>35</v>
      </c>
      <c r="D202" s="58" t="s">
        <v>2111</v>
      </c>
      <c r="E202" s="58" t="s">
        <v>37</v>
      </c>
      <c r="F202" s="58" t="s">
        <v>320</v>
      </c>
      <c r="G202" s="58" t="s">
        <v>39</v>
      </c>
      <c r="H202" s="58" t="s">
        <v>2112</v>
      </c>
      <c r="I202" s="58" t="s">
        <v>2113</v>
      </c>
      <c r="J202" s="58" t="s">
        <v>2114</v>
      </c>
      <c r="K202" s="58" t="s">
        <v>2115</v>
      </c>
      <c r="L202" s="58" t="s">
        <v>2116</v>
      </c>
      <c r="M202" s="58" t="s">
        <v>2117</v>
      </c>
      <c r="N202" s="58" t="s">
        <v>2080</v>
      </c>
      <c r="O202" s="58"/>
      <c r="P202" s="58"/>
      <c r="Q202" s="58" t="s">
        <v>2118</v>
      </c>
      <c r="R202" s="58" t="s">
        <v>2119</v>
      </c>
      <c r="S202" s="58" t="s">
        <v>243</v>
      </c>
      <c r="T202" s="58" t="s">
        <v>2120</v>
      </c>
      <c r="U202" s="58" t="s">
        <v>2040</v>
      </c>
      <c r="V202" s="58" t="s">
        <v>2040</v>
      </c>
      <c r="W202" s="58" t="s">
        <v>2040</v>
      </c>
      <c r="X202" s="58" t="s">
        <v>52</v>
      </c>
      <c r="Y202" s="58" t="s">
        <v>2121</v>
      </c>
      <c r="Z202" s="59">
        <v>1</v>
      </c>
      <c r="AA202" s="58" t="s">
        <v>2023</v>
      </c>
      <c r="AB202" s="58" t="s">
        <v>2122</v>
      </c>
      <c r="AC202" s="58"/>
      <c r="AD202" s="58"/>
      <c r="AE202" s="58" t="s">
        <v>57</v>
      </c>
      <c r="AF202" s="59">
        <v>1</v>
      </c>
      <c r="AG202" s="59">
        <v>42262</v>
      </c>
    </row>
    <row r="203" spans="1:33" ht="101.6" customHeight="1" x14ac:dyDescent="0.25">
      <c r="A203" s="58" t="s">
        <v>2109</v>
      </c>
      <c r="B203" s="58" t="s">
        <v>2110</v>
      </c>
      <c r="C203" s="58" t="s">
        <v>35</v>
      </c>
      <c r="D203" s="58" t="s">
        <v>2111</v>
      </c>
      <c r="E203" s="58" t="s">
        <v>37</v>
      </c>
      <c r="F203" s="58" t="s">
        <v>320</v>
      </c>
      <c r="G203" s="58" t="s">
        <v>39</v>
      </c>
      <c r="H203" s="58" t="s">
        <v>2112</v>
      </c>
      <c r="I203" s="58" t="s">
        <v>2113</v>
      </c>
      <c r="J203" s="58" t="s">
        <v>2114</v>
      </c>
      <c r="K203" s="58" t="s">
        <v>2115</v>
      </c>
      <c r="L203" s="58" t="s">
        <v>2116</v>
      </c>
      <c r="M203" s="58" t="s">
        <v>2117</v>
      </c>
      <c r="N203" s="58" t="s">
        <v>2080</v>
      </c>
      <c r="O203" s="58"/>
      <c r="P203" s="58"/>
      <c r="Q203" s="58" t="s">
        <v>2118</v>
      </c>
      <c r="R203" s="58" t="s">
        <v>2119</v>
      </c>
      <c r="S203" s="58" t="s">
        <v>243</v>
      </c>
      <c r="T203" s="58" t="s">
        <v>2120</v>
      </c>
      <c r="U203" s="58" t="s">
        <v>2040</v>
      </c>
      <c r="V203" s="58" t="s">
        <v>2040</v>
      </c>
      <c r="W203" s="58" t="s">
        <v>2040</v>
      </c>
      <c r="X203" s="58" t="s">
        <v>52</v>
      </c>
      <c r="Y203" s="58" t="s">
        <v>2121</v>
      </c>
      <c r="Z203" s="59">
        <v>2</v>
      </c>
      <c r="AA203" s="58" t="s">
        <v>2023</v>
      </c>
      <c r="AB203" s="58" t="s">
        <v>2122</v>
      </c>
      <c r="AC203" s="58"/>
      <c r="AD203" s="58"/>
      <c r="AE203" s="58" t="s">
        <v>57</v>
      </c>
      <c r="AF203" s="59">
        <v>1</v>
      </c>
      <c r="AG203" s="59">
        <v>42262</v>
      </c>
    </row>
    <row r="204" spans="1:33" ht="101.6" customHeight="1" x14ac:dyDescent="0.25">
      <c r="A204" s="58" t="s">
        <v>2123</v>
      </c>
      <c r="B204" s="58" t="s">
        <v>2124</v>
      </c>
      <c r="C204" s="58" t="s">
        <v>35</v>
      </c>
      <c r="D204" s="58" t="s">
        <v>2125</v>
      </c>
      <c r="E204" s="58" t="s">
        <v>82</v>
      </c>
      <c r="F204" s="58" t="s">
        <v>320</v>
      </c>
      <c r="G204" s="58" t="s">
        <v>252</v>
      </c>
      <c r="H204" s="58" t="s">
        <v>2126</v>
      </c>
      <c r="I204" s="58" t="s">
        <v>2127</v>
      </c>
      <c r="J204" s="58" t="s">
        <v>2128</v>
      </c>
      <c r="K204" s="58" t="s">
        <v>2129</v>
      </c>
      <c r="L204" s="58" t="s">
        <v>2130</v>
      </c>
      <c r="M204" s="58" t="s">
        <v>2131</v>
      </c>
      <c r="N204" s="58" t="s">
        <v>2132</v>
      </c>
      <c r="O204" s="58"/>
      <c r="P204" s="58"/>
      <c r="Q204" s="58" t="s">
        <v>2133</v>
      </c>
      <c r="R204" s="58" t="s">
        <v>2134</v>
      </c>
      <c r="S204" s="58" t="s">
        <v>2135</v>
      </c>
      <c r="T204" s="58" t="s">
        <v>2136</v>
      </c>
      <c r="U204" s="58" t="s">
        <v>2021</v>
      </c>
      <c r="V204" s="58" t="s">
        <v>1935</v>
      </c>
      <c r="W204" s="58" t="s">
        <v>1935</v>
      </c>
      <c r="X204" s="58" t="s">
        <v>52</v>
      </c>
      <c r="Y204" s="58" t="s">
        <v>2137</v>
      </c>
      <c r="Z204" s="59">
        <v>1</v>
      </c>
      <c r="AA204" s="58" t="s">
        <v>2138</v>
      </c>
      <c r="AB204" s="58" t="s">
        <v>2140</v>
      </c>
      <c r="AC204" s="58"/>
      <c r="AD204" s="58"/>
      <c r="AE204" s="58" t="s">
        <v>1018</v>
      </c>
      <c r="AF204" s="59">
        <v>1</v>
      </c>
      <c r="AG204" s="59">
        <v>303148</v>
      </c>
    </row>
    <row r="205" spans="1:33" ht="101.6" customHeight="1" x14ac:dyDescent="0.25">
      <c r="A205" s="58" t="s">
        <v>2123</v>
      </c>
      <c r="B205" s="58" t="s">
        <v>2124</v>
      </c>
      <c r="C205" s="58" t="s">
        <v>35</v>
      </c>
      <c r="D205" s="58" t="s">
        <v>2125</v>
      </c>
      <c r="E205" s="58" t="s">
        <v>82</v>
      </c>
      <c r="F205" s="58" t="s">
        <v>320</v>
      </c>
      <c r="G205" s="58" t="s">
        <v>252</v>
      </c>
      <c r="H205" s="58" t="s">
        <v>2126</v>
      </c>
      <c r="I205" s="58" t="s">
        <v>2127</v>
      </c>
      <c r="J205" s="58" t="s">
        <v>2128</v>
      </c>
      <c r="K205" s="58" t="s">
        <v>2129</v>
      </c>
      <c r="L205" s="58" t="s">
        <v>2130</v>
      </c>
      <c r="M205" s="58" t="s">
        <v>2131</v>
      </c>
      <c r="N205" s="58" t="s">
        <v>2132</v>
      </c>
      <c r="O205" s="58"/>
      <c r="P205" s="58"/>
      <c r="Q205" s="58" t="s">
        <v>2133</v>
      </c>
      <c r="R205" s="58" t="s">
        <v>2134</v>
      </c>
      <c r="S205" s="58" t="s">
        <v>2135</v>
      </c>
      <c r="T205" s="58" t="s">
        <v>2136</v>
      </c>
      <c r="U205" s="58" t="s">
        <v>2021</v>
      </c>
      <c r="V205" s="58" t="s">
        <v>1935</v>
      </c>
      <c r="W205" s="58" t="s">
        <v>1935</v>
      </c>
      <c r="X205" s="58" t="s">
        <v>52</v>
      </c>
      <c r="Y205" s="58" t="s">
        <v>2137</v>
      </c>
      <c r="Z205" s="59">
        <v>2</v>
      </c>
      <c r="AA205" s="58" t="s">
        <v>2138</v>
      </c>
      <c r="AB205" s="58" t="s">
        <v>2141</v>
      </c>
      <c r="AC205" s="58"/>
      <c r="AD205" s="58"/>
      <c r="AE205" s="58" t="s">
        <v>1018</v>
      </c>
      <c r="AF205" s="59">
        <v>1</v>
      </c>
      <c r="AG205" s="59">
        <v>255010</v>
      </c>
    </row>
    <row r="206" spans="1:33" ht="101.6" customHeight="1" x14ac:dyDescent="0.25">
      <c r="A206" s="58" t="s">
        <v>2123</v>
      </c>
      <c r="B206" s="58" t="s">
        <v>2124</v>
      </c>
      <c r="C206" s="58" t="s">
        <v>35</v>
      </c>
      <c r="D206" s="58" t="s">
        <v>2125</v>
      </c>
      <c r="E206" s="58" t="s">
        <v>82</v>
      </c>
      <c r="F206" s="58" t="s">
        <v>320</v>
      </c>
      <c r="G206" s="58" t="s">
        <v>252</v>
      </c>
      <c r="H206" s="58" t="s">
        <v>2126</v>
      </c>
      <c r="I206" s="58" t="s">
        <v>2127</v>
      </c>
      <c r="J206" s="58" t="s">
        <v>2128</v>
      </c>
      <c r="K206" s="58" t="s">
        <v>2129</v>
      </c>
      <c r="L206" s="58" t="s">
        <v>2130</v>
      </c>
      <c r="M206" s="58" t="s">
        <v>2131</v>
      </c>
      <c r="N206" s="58" t="s">
        <v>2132</v>
      </c>
      <c r="O206" s="58"/>
      <c r="P206" s="58"/>
      <c r="Q206" s="58" t="s">
        <v>2133</v>
      </c>
      <c r="R206" s="58" t="s">
        <v>2134</v>
      </c>
      <c r="S206" s="58" t="s">
        <v>2135</v>
      </c>
      <c r="T206" s="58" t="s">
        <v>2136</v>
      </c>
      <c r="U206" s="58" t="s">
        <v>2021</v>
      </c>
      <c r="V206" s="58" t="s">
        <v>1935</v>
      </c>
      <c r="W206" s="58" t="s">
        <v>1935</v>
      </c>
      <c r="X206" s="58" t="s">
        <v>52</v>
      </c>
      <c r="Y206" s="58" t="s">
        <v>2137</v>
      </c>
      <c r="Z206" s="59">
        <v>3</v>
      </c>
      <c r="AA206" s="58" t="s">
        <v>2138</v>
      </c>
      <c r="AB206" s="58" t="s">
        <v>2139</v>
      </c>
      <c r="AC206" s="58"/>
      <c r="AD206" s="58"/>
      <c r="AE206" s="58" t="s">
        <v>1018</v>
      </c>
      <c r="AF206" s="59">
        <v>1</v>
      </c>
      <c r="AG206" s="59">
        <v>119422</v>
      </c>
    </row>
    <row r="207" spans="1:33" ht="101.6" customHeight="1" x14ac:dyDescent="0.25">
      <c r="A207" s="58" t="s">
        <v>2142</v>
      </c>
      <c r="B207" s="58" t="s">
        <v>2143</v>
      </c>
      <c r="C207" s="58" t="s">
        <v>35</v>
      </c>
      <c r="D207" s="58" t="s">
        <v>2144</v>
      </c>
      <c r="E207" s="58" t="s">
        <v>82</v>
      </c>
      <c r="F207" s="58" t="s">
        <v>105</v>
      </c>
      <c r="G207" s="58" t="s">
        <v>252</v>
      </c>
      <c r="H207" s="58" t="s">
        <v>2145</v>
      </c>
      <c r="I207" s="58" t="s">
        <v>2146</v>
      </c>
      <c r="J207" s="58" t="s">
        <v>2147</v>
      </c>
      <c r="K207" s="58" t="s">
        <v>2148</v>
      </c>
      <c r="L207" s="58" t="s">
        <v>2149</v>
      </c>
      <c r="M207" s="58" t="s">
        <v>2150</v>
      </c>
      <c r="N207" s="58" t="s">
        <v>1985</v>
      </c>
      <c r="O207" s="58"/>
      <c r="P207" s="58"/>
      <c r="Q207" s="58" t="s">
        <v>2151</v>
      </c>
      <c r="R207" s="58" t="s">
        <v>2152</v>
      </c>
      <c r="S207" s="58" t="s">
        <v>939</v>
      </c>
      <c r="T207" s="58" t="s">
        <v>2153</v>
      </c>
      <c r="U207" s="58" t="s">
        <v>1916</v>
      </c>
      <c r="V207" s="58" t="s">
        <v>1916</v>
      </c>
      <c r="W207" s="58" t="s">
        <v>1916</v>
      </c>
      <c r="X207" s="58" t="s">
        <v>263</v>
      </c>
      <c r="Y207" s="58" t="s">
        <v>2154</v>
      </c>
      <c r="Z207" s="59">
        <v>1</v>
      </c>
      <c r="AA207" s="58" t="s">
        <v>1956</v>
      </c>
      <c r="AB207" s="58" t="s">
        <v>2155</v>
      </c>
      <c r="AC207" s="58" t="s">
        <v>2146</v>
      </c>
      <c r="AD207" s="58" t="s">
        <v>1920</v>
      </c>
      <c r="AE207" s="58" t="s">
        <v>519</v>
      </c>
      <c r="AF207" s="59">
        <v>1</v>
      </c>
      <c r="AG207" s="59">
        <v>61000000</v>
      </c>
    </row>
    <row r="208" spans="1:33" ht="101.6" customHeight="1" x14ac:dyDescent="0.25">
      <c r="A208" s="58" t="s">
        <v>2156</v>
      </c>
      <c r="B208" s="58" t="s">
        <v>2157</v>
      </c>
      <c r="C208" s="58" t="s">
        <v>35</v>
      </c>
      <c r="D208" s="58" t="s">
        <v>2158</v>
      </c>
      <c r="E208" s="58" t="s">
        <v>37</v>
      </c>
      <c r="F208" s="58" t="s">
        <v>105</v>
      </c>
      <c r="G208" s="58" t="s">
        <v>252</v>
      </c>
      <c r="H208" s="58" t="s">
        <v>2159</v>
      </c>
      <c r="I208" s="58" t="s">
        <v>2160</v>
      </c>
      <c r="J208" s="58" t="s">
        <v>2161</v>
      </c>
      <c r="K208" s="58" t="s">
        <v>2162</v>
      </c>
      <c r="L208" s="58" t="s">
        <v>2163</v>
      </c>
      <c r="M208" s="58" t="s">
        <v>2164</v>
      </c>
      <c r="N208" s="58" t="s">
        <v>1985</v>
      </c>
      <c r="O208" s="58"/>
      <c r="P208" s="58"/>
      <c r="Q208" s="58" t="s">
        <v>2165</v>
      </c>
      <c r="R208" s="58" t="s">
        <v>2166</v>
      </c>
      <c r="S208" s="58" t="s">
        <v>1106</v>
      </c>
      <c r="T208" s="58" t="s">
        <v>2167</v>
      </c>
      <c r="U208" s="58" t="s">
        <v>1916</v>
      </c>
      <c r="V208" s="58" t="s">
        <v>1916</v>
      </c>
      <c r="W208" s="58" t="s">
        <v>2067</v>
      </c>
      <c r="X208" s="58" t="s">
        <v>263</v>
      </c>
      <c r="Y208" s="58" t="s">
        <v>2168</v>
      </c>
      <c r="Z208" s="59">
        <v>1</v>
      </c>
      <c r="AA208" s="58" t="s">
        <v>1939</v>
      </c>
      <c r="AB208" s="58" t="s">
        <v>2169</v>
      </c>
      <c r="AC208" s="58" t="s">
        <v>2160</v>
      </c>
      <c r="AD208" s="58" t="s">
        <v>1920</v>
      </c>
      <c r="AE208" s="58" t="s">
        <v>519</v>
      </c>
      <c r="AF208" s="59">
        <v>1</v>
      </c>
      <c r="AG208" s="59">
        <v>27000000</v>
      </c>
    </row>
    <row r="209" spans="1:33" ht="101.6" customHeight="1" x14ac:dyDescent="0.25">
      <c r="A209" s="58" t="s">
        <v>2170</v>
      </c>
      <c r="B209" s="58" t="s">
        <v>2171</v>
      </c>
      <c r="C209" s="58" t="s">
        <v>35</v>
      </c>
      <c r="D209" s="58" t="s">
        <v>2028</v>
      </c>
      <c r="E209" s="58" t="s">
        <v>37</v>
      </c>
      <c r="F209" s="58" t="s">
        <v>38</v>
      </c>
      <c r="G209" s="58" t="s">
        <v>39</v>
      </c>
      <c r="H209" s="58" t="s">
        <v>2029</v>
      </c>
      <c r="I209" s="58" t="s">
        <v>2030</v>
      </c>
      <c r="J209" s="58" t="s">
        <v>2172</v>
      </c>
      <c r="K209" s="58" t="s">
        <v>2032</v>
      </c>
      <c r="L209" s="58" t="s">
        <v>2173</v>
      </c>
      <c r="M209" s="58" t="s">
        <v>2174</v>
      </c>
      <c r="N209" s="58" t="s">
        <v>2080</v>
      </c>
      <c r="O209" s="58"/>
      <c r="P209" s="58"/>
      <c r="Q209" s="58" t="s">
        <v>2175</v>
      </c>
      <c r="R209" s="58" t="s">
        <v>2176</v>
      </c>
      <c r="S209" s="58" t="s">
        <v>726</v>
      </c>
      <c r="T209" s="58" t="s">
        <v>2177</v>
      </c>
      <c r="U209" s="58" t="s">
        <v>2040</v>
      </c>
      <c r="V209" s="58" t="s">
        <v>2040</v>
      </c>
      <c r="W209" s="58" t="s">
        <v>2040</v>
      </c>
      <c r="X209" s="58" t="s">
        <v>137</v>
      </c>
      <c r="Y209" s="58" t="s">
        <v>2178</v>
      </c>
      <c r="Z209" s="59">
        <v>1</v>
      </c>
      <c r="AA209" s="58" t="s">
        <v>586</v>
      </c>
      <c r="AB209" s="58" t="s">
        <v>711</v>
      </c>
      <c r="AC209" s="58" t="s">
        <v>2030</v>
      </c>
      <c r="AD209" s="58" t="s">
        <v>1920</v>
      </c>
      <c r="AE209" s="58" t="s">
        <v>552</v>
      </c>
      <c r="AF209" s="59">
        <v>1</v>
      </c>
      <c r="AG209" s="59">
        <v>16210805.6</v>
      </c>
    </row>
    <row r="210" spans="1:33" ht="101.6" customHeight="1" x14ac:dyDescent="0.25">
      <c r="A210" s="58" t="s">
        <v>2179</v>
      </c>
      <c r="B210" s="58" t="s">
        <v>2180</v>
      </c>
      <c r="C210" s="58" t="s">
        <v>35</v>
      </c>
      <c r="D210" s="58" t="s">
        <v>2181</v>
      </c>
      <c r="E210" s="58" t="s">
        <v>37</v>
      </c>
      <c r="F210" s="58" t="s">
        <v>105</v>
      </c>
      <c r="G210" s="58" t="s">
        <v>252</v>
      </c>
      <c r="H210" s="58" t="s">
        <v>1961</v>
      </c>
      <c r="I210" s="58" t="s">
        <v>1962</v>
      </c>
      <c r="J210" s="58" t="s">
        <v>1963</v>
      </c>
      <c r="K210" s="58" t="s">
        <v>1964</v>
      </c>
      <c r="L210" s="58" t="s">
        <v>1965</v>
      </c>
      <c r="M210" s="58" t="s">
        <v>2182</v>
      </c>
      <c r="N210" s="58" t="s">
        <v>1967</v>
      </c>
      <c r="O210" s="58"/>
      <c r="P210" s="58"/>
      <c r="Q210" s="58" t="s">
        <v>2183</v>
      </c>
      <c r="R210" s="58" t="s">
        <v>2184</v>
      </c>
      <c r="S210" s="58" t="s">
        <v>2185</v>
      </c>
      <c r="T210" s="58" t="s">
        <v>2186</v>
      </c>
      <c r="U210" s="58" t="s">
        <v>1972</v>
      </c>
      <c r="V210" s="58" t="s">
        <v>1972</v>
      </c>
      <c r="W210" s="58" t="s">
        <v>1916</v>
      </c>
      <c r="X210" s="58" t="s">
        <v>263</v>
      </c>
      <c r="Y210" s="58" t="s">
        <v>2187</v>
      </c>
      <c r="Z210" s="59">
        <v>1</v>
      </c>
      <c r="AA210" s="58" t="s">
        <v>1974</v>
      </c>
      <c r="AB210" s="58" t="s">
        <v>1975</v>
      </c>
      <c r="AC210" s="58" t="s">
        <v>1962</v>
      </c>
      <c r="AD210" s="58" t="s">
        <v>1920</v>
      </c>
      <c r="AE210" s="58" t="s">
        <v>519</v>
      </c>
      <c r="AF210" s="59">
        <v>1</v>
      </c>
      <c r="AG210" s="59">
        <v>25756885</v>
      </c>
    </row>
    <row r="211" spans="1:33" ht="101.6" customHeight="1" x14ac:dyDescent="0.25">
      <c r="A211" s="58" t="s">
        <v>2188</v>
      </c>
      <c r="B211" s="58"/>
      <c r="C211" s="58" t="s">
        <v>1756</v>
      </c>
      <c r="D211" s="58" t="s">
        <v>2189</v>
      </c>
      <c r="E211" s="58" t="s">
        <v>82</v>
      </c>
      <c r="F211" s="58" t="s">
        <v>38</v>
      </c>
      <c r="G211" s="58" t="s">
        <v>39</v>
      </c>
      <c r="H211" s="58" t="s">
        <v>2190</v>
      </c>
      <c r="I211" s="58" t="s">
        <v>2191</v>
      </c>
      <c r="J211" s="58" t="s">
        <v>2192</v>
      </c>
      <c r="K211" s="58" t="s">
        <v>2193</v>
      </c>
      <c r="L211" s="58" t="s">
        <v>2194</v>
      </c>
      <c r="M211" s="58" t="s">
        <v>2195</v>
      </c>
      <c r="N211" s="58" t="s">
        <v>1985</v>
      </c>
      <c r="O211" s="58"/>
      <c r="P211" s="58"/>
      <c r="Q211" s="58" t="s">
        <v>2196</v>
      </c>
      <c r="R211" s="58" t="s">
        <v>2197</v>
      </c>
      <c r="S211" s="58" t="s">
        <v>1328</v>
      </c>
      <c r="T211" s="58"/>
      <c r="U211" s="58" t="s">
        <v>1916</v>
      </c>
      <c r="V211" s="58" t="s">
        <v>1916</v>
      </c>
      <c r="W211" s="58" t="s">
        <v>2067</v>
      </c>
      <c r="X211" s="58"/>
      <c r="Y211" s="58"/>
      <c r="Z211" s="59">
        <v>1</v>
      </c>
      <c r="AA211" s="58" t="s">
        <v>305</v>
      </c>
      <c r="AB211" s="58" t="s">
        <v>2198</v>
      </c>
      <c r="AC211" s="58" t="s">
        <v>2191</v>
      </c>
      <c r="AD211" s="58" t="s">
        <v>1920</v>
      </c>
      <c r="AE211" s="58" t="s">
        <v>57</v>
      </c>
      <c r="AF211" s="59">
        <v>1</v>
      </c>
      <c r="AG211" s="59">
        <v>28777700</v>
      </c>
    </row>
    <row r="212" spans="1:33" ht="101.6" customHeight="1" x14ac:dyDescent="0.25">
      <c r="A212" s="58" t="s">
        <v>2199</v>
      </c>
      <c r="B212" s="58" t="s">
        <v>2200</v>
      </c>
      <c r="C212" s="58" t="s">
        <v>35</v>
      </c>
      <c r="D212" s="58" t="s">
        <v>2201</v>
      </c>
      <c r="E212" s="58" t="s">
        <v>82</v>
      </c>
      <c r="F212" s="58" t="s">
        <v>38</v>
      </c>
      <c r="G212" s="58" t="s">
        <v>39</v>
      </c>
      <c r="H212" s="58" t="s">
        <v>2202</v>
      </c>
      <c r="I212" s="58" t="s">
        <v>2203</v>
      </c>
      <c r="J212" s="58" t="s">
        <v>2204</v>
      </c>
      <c r="K212" s="58" t="s">
        <v>1997</v>
      </c>
      <c r="L212" s="58" t="s">
        <v>2205</v>
      </c>
      <c r="M212" s="58" t="s">
        <v>2206</v>
      </c>
      <c r="N212" s="58" t="s">
        <v>2000</v>
      </c>
      <c r="O212" s="58"/>
      <c r="P212" s="58"/>
      <c r="Q212" s="58" t="s">
        <v>2207</v>
      </c>
      <c r="R212" s="58" t="s">
        <v>2208</v>
      </c>
      <c r="S212" s="58" t="s">
        <v>2209</v>
      </c>
      <c r="T212" s="58" t="s">
        <v>2210</v>
      </c>
      <c r="U212" s="58" t="s">
        <v>1916</v>
      </c>
      <c r="V212" s="58" t="s">
        <v>1916</v>
      </c>
      <c r="W212" s="58" t="s">
        <v>1916</v>
      </c>
      <c r="X212" s="58" t="s">
        <v>263</v>
      </c>
      <c r="Y212" s="58" t="s">
        <v>2211</v>
      </c>
      <c r="Z212" s="59">
        <v>1</v>
      </c>
      <c r="AA212" s="58" t="s">
        <v>2212</v>
      </c>
      <c r="AB212" s="58" t="s">
        <v>2213</v>
      </c>
      <c r="AC212" s="58" t="s">
        <v>2203</v>
      </c>
      <c r="AD212" s="58" t="s">
        <v>1920</v>
      </c>
      <c r="AE212" s="58" t="s">
        <v>57</v>
      </c>
      <c r="AF212" s="59">
        <v>12</v>
      </c>
      <c r="AG212" s="59">
        <v>7765056</v>
      </c>
    </row>
    <row r="213" spans="1:33" ht="101.6" customHeight="1" x14ac:dyDescent="0.25">
      <c r="A213" s="58" t="s">
        <v>2214</v>
      </c>
      <c r="B213" s="58"/>
      <c r="C213" s="58" t="s">
        <v>2215</v>
      </c>
      <c r="D213" s="58" t="s">
        <v>2216</v>
      </c>
      <c r="E213" s="58" t="s">
        <v>82</v>
      </c>
      <c r="F213" s="58" t="s">
        <v>38</v>
      </c>
      <c r="G213" s="58" t="s">
        <v>39</v>
      </c>
      <c r="H213" s="58" t="s">
        <v>2217</v>
      </c>
      <c r="I213" s="58" t="s">
        <v>2218</v>
      </c>
      <c r="J213" s="58" t="s">
        <v>2092</v>
      </c>
      <c r="K213" s="58" t="s">
        <v>2093</v>
      </c>
      <c r="L213" s="58" t="s">
        <v>2094</v>
      </c>
      <c r="M213" s="58" t="s">
        <v>2095</v>
      </c>
      <c r="N213" s="58" t="s">
        <v>1985</v>
      </c>
      <c r="O213" s="58"/>
      <c r="P213" s="58"/>
      <c r="Q213" s="58" t="s">
        <v>2219</v>
      </c>
      <c r="R213" s="58" t="s">
        <v>2220</v>
      </c>
      <c r="S213" s="58" t="s">
        <v>2221</v>
      </c>
      <c r="T213" s="58" t="s">
        <v>2222</v>
      </c>
      <c r="U213" s="58" t="s">
        <v>1916</v>
      </c>
      <c r="V213" s="58" t="s">
        <v>1916</v>
      </c>
      <c r="W213" s="58" t="s">
        <v>2067</v>
      </c>
      <c r="X213" s="58"/>
      <c r="Y213" s="58" t="s">
        <v>2223</v>
      </c>
      <c r="Z213" s="59">
        <v>1</v>
      </c>
      <c r="AA213" s="58" t="s">
        <v>305</v>
      </c>
      <c r="AB213" s="58" t="s">
        <v>2100</v>
      </c>
      <c r="AC213" s="58" t="s">
        <v>2218</v>
      </c>
      <c r="AD213" s="58" t="s">
        <v>1920</v>
      </c>
      <c r="AE213" s="58" t="s">
        <v>552</v>
      </c>
      <c r="AF213" s="59">
        <v>1</v>
      </c>
      <c r="AG213" s="59">
        <v>9934649</v>
      </c>
    </row>
    <row r="214" spans="1:33" ht="101.6" customHeight="1" x14ac:dyDescent="0.25">
      <c r="A214" s="58" t="s">
        <v>2224</v>
      </c>
      <c r="B214" s="58" t="s">
        <v>2225</v>
      </c>
      <c r="C214" s="58" t="s">
        <v>35</v>
      </c>
      <c r="D214" s="58" t="s">
        <v>2189</v>
      </c>
      <c r="E214" s="58" t="s">
        <v>82</v>
      </c>
      <c r="F214" s="58" t="s">
        <v>38</v>
      </c>
      <c r="G214" s="58" t="s">
        <v>39</v>
      </c>
      <c r="H214" s="58" t="s">
        <v>2190</v>
      </c>
      <c r="I214" s="58" t="s">
        <v>2191</v>
      </c>
      <c r="J214" s="58" t="s">
        <v>2192</v>
      </c>
      <c r="K214" s="58" t="s">
        <v>2193</v>
      </c>
      <c r="L214" s="58" t="s">
        <v>2194</v>
      </c>
      <c r="M214" s="58" t="s">
        <v>2195</v>
      </c>
      <c r="N214" s="58" t="s">
        <v>1985</v>
      </c>
      <c r="O214" s="58"/>
      <c r="P214" s="58"/>
      <c r="Q214" s="58"/>
      <c r="R214" s="58" t="s">
        <v>2226</v>
      </c>
      <c r="S214" s="58" t="s">
        <v>956</v>
      </c>
      <c r="T214" s="58" t="s">
        <v>2222</v>
      </c>
      <c r="U214" s="58" t="s">
        <v>1916</v>
      </c>
      <c r="V214" s="58" t="s">
        <v>1916</v>
      </c>
      <c r="W214" s="58" t="s">
        <v>2067</v>
      </c>
      <c r="X214" s="58" t="s">
        <v>174</v>
      </c>
      <c r="Y214" s="58" t="s">
        <v>2227</v>
      </c>
      <c r="Z214" s="59">
        <v>1</v>
      </c>
      <c r="AA214" s="58" t="s">
        <v>305</v>
      </c>
      <c r="AB214" s="58" t="s">
        <v>2198</v>
      </c>
      <c r="AC214" s="58" t="s">
        <v>2191</v>
      </c>
      <c r="AD214" s="58" t="s">
        <v>1920</v>
      </c>
      <c r="AE214" s="58" t="s">
        <v>57</v>
      </c>
      <c r="AF214" s="59">
        <v>1</v>
      </c>
      <c r="AG214" s="59">
        <v>28777700</v>
      </c>
    </row>
    <row r="215" spans="1:33" ht="101.6" customHeight="1" x14ac:dyDescent="0.25">
      <c r="A215" s="58" t="s">
        <v>2228</v>
      </c>
      <c r="B215" s="58" t="s">
        <v>2229</v>
      </c>
      <c r="C215" s="58" t="s">
        <v>35</v>
      </c>
      <c r="D215" s="58" t="s">
        <v>2230</v>
      </c>
      <c r="E215" s="58" t="s">
        <v>37</v>
      </c>
      <c r="F215" s="58" t="s">
        <v>105</v>
      </c>
      <c r="G215" s="58" t="s">
        <v>39</v>
      </c>
      <c r="H215" s="58" t="s">
        <v>2231</v>
      </c>
      <c r="I215" s="58" t="s">
        <v>2232</v>
      </c>
      <c r="J215" s="58" t="s">
        <v>2233</v>
      </c>
      <c r="K215" s="58" t="s">
        <v>2077</v>
      </c>
      <c r="L215" s="58" t="s">
        <v>2234</v>
      </c>
      <c r="M215" s="58" t="s">
        <v>2235</v>
      </c>
      <c r="N215" s="58" t="s">
        <v>2080</v>
      </c>
      <c r="O215" s="58"/>
      <c r="P215" s="58"/>
      <c r="Q215" s="58" t="s">
        <v>2236</v>
      </c>
      <c r="R215" s="58" t="s">
        <v>2237</v>
      </c>
      <c r="S215" s="58" t="s">
        <v>2238</v>
      </c>
      <c r="T215" s="58" t="s">
        <v>2239</v>
      </c>
      <c r="U215" s="58" t="s">
        <v>2021</v>
      </c>
      <c r="V215" s="58" t="s">
        <v>1935</v>
      </c>
      <c r="W215" s="58" t="s">
        <v>1935</v>
      </c>
      <c r="X215" s="58" t="s">
        <v>226</v>
      </c>
      <c r="Y215" s="58" t="s">
        <v>2240</v>
      </c>
      <c r="Z215" s="59">
        <v>1</v>
      </c>
      <c r="AA215" s="58" t="s">
        <v>2069</v>
      </c>
      <c r="AB215" s="58" t="s">
        <v>2241</v>
      </c>
      <c r="AC215" s="58" t="s">
        <v>2232</v>
      </c>
      <c r="AD215" s="58" t="s">
        <v>1920</v>
      </c>
      <c r="AE215" s="58" t="s">
        <v>552</v>
      </c>
      <c r="AF215" s="59">
        <v>2</v>
      </c>
      <c r="AG215" s="59">
        <v>10316092</v>
      </c>
    </row>
    <row r="216" spans="1:33" ht="101.6" customHeight="1" x14ac:dyDescent="0.25">
      <c r="A216" s="58" t="s">
        <v>2242</v>
      </c>
      <c r="B216" s="58" t="s">
        <v>2243</v>
      </c>
      <c r="C216" s="58" t="s">
        <v>35</v>
      </c>
      <c r="D216" s="58" t="s">
        <v>2244</v>
      </c>
      <c r="E216" s="58" t="s">
        <v>82</v>
      </c>
      <c r="F216" s="58" t="s">
        <v>105</v>
      </c>
      <c r="G216" s="58" t="s">
        <v>83</v>
      </c>
      <c r="H216" s="58" t="s">
        <v>2245</v>
      </c>
      <c r="I216" s="58" t="s">
        <v>2246</v>
      </c>
      <c r="J216" s="58" t="s">
        <v>2247</v>
      </c>
      <c r="K216" s="58" t="s">
        <v>2248</v>
      </c>
      <c r="L216" s="58" t="s">
        <v>2249</v>
      </c>
      <c r="M216" s="58" t="s">
        <v>2250</v>
      </c>
      <c r="N216" s="58" t="s">
        <v>2251</v>
      </c>
      <c r="O216" s="58"/>
      <c r="P216" s="58"/>
      <c r="Q216" s="58" t="s">
        <v>2252</v>
      </c>
      <c r="R216" s="58" t="s">
        <v>2253</v>
      </c>
      <c r="S216" s="58" t="s">
        <v>2254</v>
      </c>
      <c r="T216" s="58" t="s">
        <v>351</v>
      </c>
      <c r="U216" s="58" t="s">
        <v>2255</v>
      </c>
      <c r="V216" s="58" t="s">
        <v>2256</v>
      </c>
      <c r="W216" s="58" t="s">
        <v>2256</v>
      </c>
      <c r="X216" s="58" t="s">
        <v>96</v>
      </c>
      <c r="Y216" s="58" t="s">
        <v>2257</v>
      </c>
      <c r="Z216" s="59">
        <v>1</v>
      </c>
      <c r="AA216" s="58" t="s">
        <v>2262</v>
      </c>
      <c r="AB216" s="58" t="s">
        <v>2263</v>
      </c>
      <c r="AC216" s="58" t="s">
        <v>2246</v>
      </c>
      <c r="AD216" s="58" t="s">
        <v>2264</v>
      </c>
      <c r="AE216" s="58" t="s">
        <v>2261</v>
      </c>
      <c r="AF216" s="59">
        <v>4</v>
      </c>
      <c r="AG216" s="59">
        <v>116000000</v>
      </c>
    </row>
    <row r="217" spans="1:33" ht="101.6" customHeight="1" x14ac:dyDescent="0.25">
      <c r="A217" s="58" t="s">
        <v>2242</v>
      </c>
      <c r="B217" s="58" t="s">
        <v>2243</v>
      </c>
      <c r="C217" s="58" t="s">
        <v>35</v>
      </c>
      <c r="D217" s="58" t="s">
        <v>2244</v>
      </c>
      <c r="E217" s="58" t="s">
        <v>82</v>
      </c>
      <c r="F217" s="58" t="s">
        <v>105</v>
      </c>
      <c r="G217" s="58" t="s">
        <v>83</v>
      </c>
      <c r="H217" s="58" t="s">
        <v>2245</v>
      </c>
      <c r="I217" s="58" t="s">
        <v>2246</v>
      </c>
      <c r="J217" s="58" t="s">
        <v>2247</v>
      </c>
      <c r="K217" s="58" t="s">
        <v>2248</v>
      </c>
      <c r="L217" s="58" t="s">
        <v>2249</v>
      </c>
      <c r="M217" s="58" t="s">
        <v>2250</v>
      </c>
      <c r="N217" s="58" t="s">
        <v>2251</v>
      </c>
      <c r="O217" s="58"/>
      <c r="P217" s="58"/>
      <c r="Q217" s="58" t="s">
        <v>2252</v>
      </c>
      <c r="R217" s="58" t="s">
        <v>2253</v>
      </c>
      <c r="S217" s="58" t="s">
        <v>2254</v>
      </c>
      <c r="T217" s="58" t="s">
        <v>351</v>
      </c>
      <c r="U217" s="58" t="s">
        <v>2255</v>
      </c>
      <c r="V217" s="58" t="s">
        <v>2256</v>
      </c>
      <c r="W217" s="58" t="s">
        <v>2256</v>
      </c>
      <c r="X217" s="58" t="s">
        <v>96</v>
      </c>
      <c r="Y217" s="58" t="s">
        <v>2257</v>
      </c>
      <c r="Z217" s="59">
        <v>2</v>
      </c>
      <c r="AA217" s="58" t="s">
        <v>2258</v>
      </c>
      <c r="AB217" s="58" t="s">
        <v>2259</v>
      </c>
      <c r="AC217" s="58" t="s">
        <v>2246</v>
      </c>
      <c r="AD217" s="58" t="s">
        <v>2260</v>
      </c>
      <c r="AE217" s="58" t="s">
        <v>2261</v>
      </c>
      <c r="AF217" s="59">
        <v>1</v>
      </c>
      <c r="AG217" s="59">
        <v>45000000</v>
      </c>
    </row>
    <row r="218" spans="1:33" ht="101.6" customHeight="1" x14ac:dyDescent="0.25">
      <c r="A218" s="58" t="s">
        <v>2265</v>
      </c>
      <c r="B218" s="58" t="s">
        <v>2266</v>
      </c>
      <c r="C218" s="58" t="s">
        <v>35</v>
      </c>
      <c r="D218" s="58" t="s">
        <v>2267</v>
      </c>
      <c r="E218" s="58" t="s">
        <v>37</v>
      </c>
      <c r="F218" s="58" t="s">
        <v>105</v>
      </c>
      <c r="G218" s="58" t="s">
        <v>39</v>
      </c>
      <c r="H218" s="58" t="s">
        <v>2268</v>
      </c>
      <c r="I218" s="58" t="s">
        <v>2269</v>
      </c>
      <c r="J218" s="58" t="s">
        <v>2270</v>
      </c>
      <c r="K218" s="58" t="s">
        <v>2271</v>
      </c>
      <c r="L218" s="58" t="s">
        <v>2272</v>
      </c>
      <c r="M218" s="58" t="s">
        <v>2273</v>
      </c>
      <c r="N218" s="58" t="s">
        <v>2274</v>
      </c>
      <c r="O218" s="58"/>
      <c r="P218" s="58"/>
      <c r="Q218" s="58" t="s">
        <v>2275</v>
      </c>
      <c r="R218" s="58" t="s">
        <v>2276</v>
      </c>
      <c r="S218" s="58" t="s">
        <v>2277</v>
      </c>
      <c r="T218" s="58" t="s">
        <v>2278</v>
      </c>
      <c r="U218" s="58" t="s">
        <v>2255</v>
      </c>
      <c r="V218" s="58" t="s">
        <v>2255</v>
      </c>
      <c r="W218" s="58" t="s">
        <v>2256</v>
      </c>
      <c r="X218" s="58" t="s">
        <v>96</v>
      </c>
      <c r="Y218" s="58" t="s">
        <v>2279</v>
      </c>
      <c r="Z218" s="59">
        <v>1</v>
      </c>
      <c r="AA218" s="58" t="s">
        <v>852</v>
      </c>
      <c r="AB218" s="58" t="s">
        <v>853</v>
      </c>
      <c r="AC218" s="58" t="s">
        <v>2269</v>
      </c>
      <c r="AD218" s="58" t="s">
        <v>2260</v>
      </c>
      <c r="AE218" s="58" t="s">
        <v>855</v>
      </c>
      <c r="AF218" s="59">
        <v>1</v>
      </c>
      <c r="AG218" s="59">
        <v>893550.89</v>
      </c>
    </row>
    <row r="219" spans="1:33" ht="101.6" customHeight="1" x14ac:dyDescent="0.25">
      <c r="A219" s="58" t="s">
        <v>2280</v>
      </c>
      <c r="B219" s="58" t="s">
        <v>2281</v>
      </c>
      <c r="C219" s="58" t="s">
        <v>35</v>
      </c>
      <c r="D219" s="58" t="s">
        <v>2282</v>
      </c>
      <c r="E219" s="58" t="s">
        <v>37</v>
      </c>
      <c r="F219" s="58" t="s">
        <v>105</v>
      </c>
      <c r="G219" s="58" t="s">
        <v>83</v>
      </c>
      <c r="H219" s="58" t="s">
        <v>2283</v>
      </c>
      <c r="I219" s="58" t="s">
        <v>2284</v>
      </c>
      <c r="J219" s="58" t="s">
        <v>2285</v>
      </c>
      <c r="K219" s="58" t="s">
        <v>2286</v>
      </c>
      <c r="L219" s="58" t="s">
        <v>2287</v>
      </c>
      <c r="M219" s="58" t="s">
        <v>2288</v>
      </c>
      <c r="N219" s="58" t="s">
        <v>2289</v>
      </c>
      <c r="O219" s="58"/>
      <c r="P219" s="58"/>
      <c r="Q219" s="58" t="s">
        <v>2290</v>
      </c>
      <c r="R219" s="58" t="s">
        <v>2291</v>
      </c>
      <c r="S219" s="58" t="s">
        <v>2292</v>
      </c>
      <c r="T219" s="58" t="s">
        <v>2293</v>
      </c>
      <c r="U219" s="58" t="s">
        <v>2255</v>
      </c>
      <c r="V219" s="58" t="s">
        <v>2255</v>
      </c>
      <c r="W219" s="58" t="s">
        <v>2256</v>
      </c>
      <c r="X219" s="58" t="s">
        <v>96</v>
      </c>
      <c r="Y219" s="58" t="s">
        <v>2294</v>
      </c>
      <c r="Z219" s="59">
        <v>1</v>
      </c>
      <c r="AA219" s="58" t="s">
        <v>852</v>
      </c>
      <c r="AB219" s="58" t="s">
        <v>853</v>
      </c>
      <c r="AC219" s="58" t="s">
        <v>2295</v>
      </c>
      <c r="AD219" s="58" t="s">
        <v>2296</v>
      </c>
      <c r="AE219" s="58" t="s">
        <v>855</v>
      </c>
      <c r="AF219" s="59">
        <v>1</v>
      </c>
      <c r="AG219" s="59">
        <v>578627.57999999996</v>
      </c>
    </row>
    <row r="220" spans="1:33" ht="101.6" customHeight="1" x14ac:dyDescent="0.25">
      <c r="A220" s="58" t="s">
        <v>2297</v>
      </c>
      <c r="B220" s="58" t="s">
        <v>2298</v>
      </c>
      <c r="C220" s="58" t="s">
        <v>35</v>
      </c>
      <c r="D220" s="58" t="s">
        <v>2299</v>
      </c>
      <c r="E220" s="58" t="s">
        <v>82</v>
      </c>
      <c r="F220" s="58" t="s">
        <v>320</v>
      </c>
      <c r="G220" s="58" t="s">
        <v>39</v>
      </c>
      <c r="H220" s="58" t="s">
        <v>2300</v>
      </c>
      <c r="I220" s="58" t="s">
        <v>2301</v>
      </c>
      <c r="J220" s="58" t="s">
        <v>2302</v>
      </c>
      <c r="K220" s="58" t="s">
        <v>2303</v>
      </c>
      <c r="L220" s="58" t="s">
        <v>2304</v>
      </c>
      <c r="M220" s="58" t="s">
        <v>2305</v>
      </c>
      <c r="N220" s="58" t="s">
        <v>2306</v>
      </c>
      <c r="O220" s="58"/>
      <c r="P220" s="58"/>
      <c r="Q220" s="58" t="s">
        <v>2307</v>
      </c>
      <c r="R220" s="58" t="s">
        <v>2308</v>
      </c>
      <c r="S220" s="58" t="s">
        <v>2309</v>
      </c>
      <c r="T220" s="58" t="s">
        <v>2310</v>
      </c>
      <c r="U220" s="58" t="s">
        <v>2311</v>
      </c>
      <c r="V220" s="58" t="s">
        <v>2311</v>
      </c>
      <c r="W220" s="58" t="s">
        <v>2312</v>
      </c>
      <c r="X220" s="58" t="s">
        <v>137</v>
      </c>
      <c r="Y220" s="58" t="s">
        <v>2313</v>
      </c>
      <c r="Z220" s="59">
        <v>1</v>
      </c>
      <c r="AA220" s="58" t="s">
        <v>2314</v>
      </c>
      <c r="AB220" s="58" t="s">
        <v>2315</v>
      </c>
      <c r="AC220" s="58"/>
      <c r="AD220" s="58"/>
      <c r="AE220" s="58" t="s">
        <v>2316</v>
      </c>
      <c r="AF220" s="59">
        <v>1</v>
      </c>
      <c r="AG220" s="59">
        <v>200000000</v>
      </c>
    </row>
    <row r="221" spans="1:33" ht="101.6" customHeight="1" x14ac:dyDescent="0.25">
      <c r="A221" s="58" t="s">
        <v>2317</v>
      </c>
      <c r="B221" s="58" t="s">
        <v>2318</v>
      </c>
      <c r="C221" s="58" t="s">
        <v>35</v>
      </c>
      <c r="D221" s="58" t="s">
        <v>555</v>
      </c>
      <c r="E221" s="58" t="s">
        <v>37</v>
      </c>
      <c r="F221" s="58" t="s">
        <v>38</v>
      </c>
      <c r="G221" s="58" t="s">
        <v>39</v>
      </c>
      <c r="H221" s="58" t="s">
        <v>556</v>
      </c>
      <c r="I221" s="58" t="s">
        <v>2319</v>
      </c>
      <c r="J221" s="58" t="s">
        <v>558</v>
      </c>
      <c r="K221" s="58" t="s">
        <v>2320</v>
      </c>
      <c r="L221" s="58" t="s">
        <v>560</v>
      </c>
      <c r="M221" s="58" t="s">
        <v>561</v>
      </c>
      <c r="N221" s="58" t="s">
        <v>2321</v>
      </c>
      <c r="O221" s="58"/>
      <c r="P221" s="58"/>
      <c r="Q221" s="58"/>
      <c r="R221" s="58" t="s">
        <v>2322</v>
      </c>
      <c r="S221" s="58" t="s">
        <v>2323</v>
      </c>
      <c r="T221" s="58" t="s">
        <v>2324</v>
      </c>
      <c r="U221" s="58" t="s">
        <v>2325</v>
      </c>
      <c r="V221" s="58" t="s">
        <v>2325</v>
      </c>
      <c r="W221" s="58" t="s">
        <v>566</v>
      </c>
      <c r="X221" s="58" t="s">
        <v>547</v>
      </c>
      <c r="Y221" s="58" t="s">
        <v>2326</v>
      </c>
      <c r="Z221" s="59">
        <v>1</v>
      </c>
      <c r="AA221" s="58" t="s">
        <v>567</v>
      </c>
      <c r="AB221" s="58" t="s">
        <v>568</v>
      </c>
      <c r="AC221" s="58" t="s">
        <v>2319</v>
      </c>
      <c r="AD221" s="58" t="s">
        <v>2327</v>
      </c>
      <c r="AE221" s="58" t="s">
        <v>570</v>
      </c>
      <c r="AF221" s="59">
        <v>1</v>
      </c>
      <c r="AG221" s="59">
        <v>1300000</v>
      </c>
    </row>
    <row r="222" spans="1:33" ht="101.6" customHeight="1" x14ac:dyDescent="0.25">
      <c r="A222" s="58" t="s">
        <v>2328</v>
      </c>
      <c r="B222" s="58" t="s">
        <v>2329</v>
      </c>
      <c r="C222" s="58" t="s">
        <v>35</v>
      </c>
      <c r="D222" s="58" t="s">
        <v>2330</v>
      </c>
      <c r="E222" s="58" t="s">
        <v>2331</v>
      </c>
      <c r="F222" s="58" t="s">
        <v>320</v>
      </c>
      <c r="G222" s="58" t="s">
        <v>39</v>
      </c>
      <c r="H222" s="58" t="s">
        <v>2332</v>
      </c>
      <c r="I222" s="58" t="s">
        <v>2333</v>
      </c>
      <c r="J222" s="58" t="s">
        <v>2334</v>
      </c>
      <c r="K222" s="58" t="s">
        <v>2335</v>
      </c>
      <c r="L222" s="58" t="s">
        <v>2336</v>
      </c>
      <c r="M222" s="58" t="s">
        <v>2337</v>
      </c>
      <c r="N222" s="58" t="s">
        <v>2338</v>
      </c>
      <c r="O222" s="58"/>
      <c r="P222" s="58"/>
      <c r="Q222" s="58"/>
      <c r="R222" s="58" t="s">
        <v>2339</v>
      </c>
      <c r="S222" s="58" t="s">
        <v>2340</v>
      </c>
      <c r="T222" s="58" t="s">
        <v>2341</v>
      </c>
      <c r="U222" s="58" t="s">
        <v>2342</v>
      </c>
      <c r="V222" s="58" t="s">
        <v>2342</v>
      </c>
      <c r="W222" s="58" t="s">
        <v>2343</v>
      </c>
      <c r="X222" s="58" t="s">
        <v>52</v>
      </c>
      <c r="Y222" s="58" t="s">
        <v>2344</v>
      </c>
      <c r="Z222" s="59">
        <v>1</v>
      </c>
      <c r="AA222" s="58" t="s">
        <v>305</v>
      </c>
      <c r="AB222" s="58" t="s">
        <v>2353</v>
      </c>
      <c r="AC222" s="58"/>
      <c r="AD222" s="58"/>
      <c r="AE222" s="58" t="s">
        <v>552</v>
      </c>
      <c r="AF222" s="59">
        <v>1</v>
      </c>
      <c r="AG222" s="59">
        <v>1</v>
      </c>
    </row>
    <row r="223" spans="1:33" ht="101.6" customHeight="1" x14ac:dyDescent="0.25">
      <c r="A223" s="58" t="s">
        <v>2328</v>
      </c>
      <c r="B223" s="58" t="s">
        <v>2329</v>
      </c>
      <c r="C223" s="58" t="s">
        <v>35</v>
      </c>
      <c r="D223" s="58" t="s">
        <v>2330</v>
      </c>
      <c r="E223" s="58" t="s">
        <v>2331</v>
      </c>
      <c r="F223" s="58" t="s">
        <v>320</v>
      </c>
      <c r="G223" s="58" t="s">
        <v>39</v>
      </c>
      <c r="H223" s="58" t="s">
        <v>2332</v>
      </c>
      <c r="I223" s="58" t="s">
        <v>2333</v>
      </c>
      <c r="J223" s="58" t="s">
        <v>2334</v>
      </c>
      <c r="K223" s="58" t="s">
        <v>2335</v>
      </c>
      <c r="L223" s="58" t="s">
        <v>2336</v>
      </c>
      <c r="M223" s="58" t="s">
        <v>2337</v>
      </c>
      <c r="N223" s="58" t="s">
        <v>2338</v>
      </c>
      <c r="O223" s="58"/>
      <c r="P223" s="58"/>
      <c r="Q223" s="58"/>
      <c r="R223" s="58" t="s">
        <v>2339</v>
      </c>
      <c r="S223" s="58" t="s">
        <v>2340</v>
      </c>
      <c r="T223" s="58" t="s">
        <v>2341</v>
      </c>
      <c r="U223" s="58" t="s">
        <v>2342</v>
      </c>
      <c r="V223" s="58" t="s">
        <v>2342</v>
      </c>
      <c r="W223" s="58" t="s">
        <v>2343</v>
      </c>
      <c r="X223" s="58" t="s">
        <v>52</v>
      </c>
      <c r="Y223" s="58" t="s">
        <v>2344</v>
      </c>
      <c r="Z223" s="59">
        <v>2</v>
      </c>
      <c r="AA223" s="58" t="s">
        <v>586</v>
      </c>
      <c r="AB223" s="58" t="s">
        <v>2357</v>
      </c>
      <c r="AC223" s="58"/>
      <c r="AD223" s="58"/>
      <c r="AE223" s="58" t="s">
        <v>552</v>
      </c>
      <c r="AF223" s="59">
        <v>1</v>
      </c>
      <c r="AG223" s="59">
        <v>1</v>
      </c>
    </row>
    <row r="224" spans="1:33" ht="101.6" customHeight="1" x14ac:dyDescent="0.25">
      <c r="A224" s="58" t="s">
        <v>2328</v>
      </c>
      <c r="B224" s="58" t="s">
        <v>2329</v>
      </c>
      <c r="C224" s="58" t="s">
        <v>35</v>
      </c>
      <c r="D224" s="58" t="s">
        <v>2330</v>
      </c>
      <c r="E224" s="58" t="s">
        <v>2331</v>
      </c>
      <c r="F224" s="58" t="s">
        <v>320</v>
      </c>
      <c r="G224" s="58" t="s">
        <v>39</v>
      </c>
      <c r="H224" s="58" t="s">
        <v>2332</v>
      </c>
      <c r="I224" s="58" t="s">
        <v>2333</v>
      </c>
      <c r="J224" s="58" t="s">
        <v>2334</v>
      </c>
      <c r="K224" s="58" t="s">
        <v>2335</v>
      </c>
      <c r="L224" s="58" t="s">
        <v>2336</v>
      </c>
      <c r="M224" s="58" t="s">
        <v>2337</v>
      </c>
      <c r="N224" s="58" t="s">
        <v>2338</v>
      </c>
      <c r="O224" s="58"/>
      <c r="P224" s="58"/>
      <c r="Q224" s="58"/>
      <c r="R224" s="58" t="s">
        <v>2339</v>
      </c>
      <c r="S224" s="58" t="s">
        <v>2340</v>
      </c>
      <c r="T224" s="58" t="s">
        <v>2341</v>
      </c>
      <c r="U224" s="58" t="s">
        <v>2342</v>
      </c>
      <c r="V224" s="58" t="s">
        <v>2342</v>
      </c>
      <c r="W224" s="58" t="s">
        <v>2343</v>
      </c>
      <c r="X224" s="58" t="s">
        <v>52</v>
      </c>
      <c r="Y224" s="58" t="s">
        <v>2344</v>
      </c>
      <c r="Z224" s="59">
        <v>3</v>
      </c>
      <c r="AA224" s="58" t="s">
        <v>586</v>
      </c>
      <c r="AB224" s="58" t="s">
        <v>2348</v>
      </c>
      <c r="AC224" s="58"/>
      <c r="AD224" s="58"/>
      <c r="AE224" s="58" t="s">
        <v>552</v>
      </c>
      <c r="AF224" s="59">
        <v>1</v>
      </c>
      <c r="AG224" s="59">
        <v>1</v>
      </c>
    </row>
    <row r="225" spans="1:33" ht="101.6" customHeight="1" x14ac:dyDescent="0.25">
      <c r="A225" s="58" t="s">
        <v>2328</v>
      </c>
      <c r="B225" s="58" t="s">
        <v>2329</v>
      </c>
      <c r="C225" s="58" t="s">
        <v>35</v>
      </c>
      <c r="D225" s="58" t="s">
        <v>2330</v>
      </c>
      <c r="E225" s="58" t="s">
        <v>2331</v>
      </c>
      <c r="F225" s="58" t="s">
        <v>320</v>
      </c>
      <c r="G225" s="58" t="s">
        <v>39</v>
      </c>
      <c r="H225" s="58" t="s">
        <v>2332</v>
      </c>
      <c r="I225" s="58" t="s">
        <v>2333</v>
      </c>
      <c r="J225" s="58" t="s">
        <v>2334</v>
      </c>
      <c r="K225" s="58" t="s">
        <v>2335</v>
      </c>
      <c r="L225" s="58" t="s">
        <v>2336</v>
      </c>
      <c r="M225" s="58" t="s">
        <v>2337</v>
      </c>
      <c r="N225" s="58" t="s">
        <v>2338</v>
      </c>
      <c r="O225" s="58"/>
      <c r="P225" s="58"/>
      <c r="Q225" s="58"/>
      <c r="R225" s="58" t="s">
        <v>2339</v>
      </c>
      <c r="S225" s="58" t="s">
        <v>2340</v>
      </c>
      <c r="T225" s="58" t="s">
        <v>2341</v>
      </c>
      <c r="U225" s="58" t="s">
        <v>2342</v>
      </c>
      <c r="V225" s="58" t="s">
        <v>2342</v>
      </c>
      <c r="W225" s="58" t="s">
        <v>2343</v>
      </c>
      <c r="X225" s="58" t="s">
        <v>52</v>
      </c>
      <c r="Y225" s="58" t="s">
        <v>2344</v>
      </c>
      <c r="Z225" s="59">
        <v>4</v>
      </c>
      <c r="AA225" s="58" t="s">
        <v>2349</v>
      </c>
      <c r="AB225" s="58" t="s">
        <v>2350</v>
      </c>
      <c r="AC225" s="58"/>
      <c r="AD225" s="58"/>
      <c r="AE225" s="58" t="s">
        <v>552</v>
      </c>
      <c r="AF225" s="59">
        <v>1</v>
      </c>
      <c r="AG225" s="59">
        <v>1</v>
      </c>
    </row>
    <row r="226" spans="1:33" ht="101.6" customHeight="1" x14ac:dyDescent="0.25">
      <c r="A226" s="58" t="s">
        <v>2328</v>
      </c>
      <c r="B226" s="58" t="s">
        <v>2329</v>
      </c>
      <c r="C226" s="58" t="s">
        <v>35</v>
      </c>
      <c r="D226" s="58" t="s">
        <v>2330</v>
      </c>
      <c r="E226" s="58" t="s">
        <v>2331</v>
      </c>
      <c r="F226" s="58" t="s">
        <v>320</v>
      </c>
      <c r="G226" s="58" t="s">
        <v>39</v>
      </c>
      <c r="H226" s="58" t="s">
        <v>2332</v>
      </c>
      <c r="I226" s="58" t="s">
        <v>2333</v>
      </c>
      <c r="J226" s="58" t="s">
        <v>2334</v>
      </c>
      <c r="K226" s="58" t="s">
        <v>2335</v>
      </c>
      <c r="L226" s="58" t="s">
        <v>2336</v>
      </c>
      <c r="M226" s="58" t="s">
        <v>2337</v>
      </c>
      <c r="N226" s="58" t="s">
        <v>2338</v>
      </c>
      <c r="O226" s="58"/>
      <c r="P226" s="58"/>
      <c r="Q226" s="58"/>
      <c r="R226" s="58" t="s">
        <v>2339</v>
      </c>
      <c r="S226" s="58" t="s">
        <v>2340</v>
      </c>
      <c r="T226" s="58" t="s">
        <v>2341</v>
      </c>
      <c r="U226" s="58" t="s">
        <v>2342</v>
      </c>
      <c r="V226" s="58" t="s">
        <v>2342</v>
      </c>
      <c r="W226" s="58" t="s">
        <v>2343</v>
      </c>
      <c r="X226" s="58" t="s">
        <v>52</v>
      </c>
      <c r="Y226" s="58" t="s">
        <v>2344</v>
      </c>
      <c r="Z226" s="59">
        <v>5</v>
      </c>
      <c r="AA226" s="58" t="s">
        <v>2349</v>
      </c>
      <c r="AB226" s="58" t="s">
        <v>2350</v>
      </c>
      <c r="AC226" s="58"/>
      <c r="AD226" s="58"/>
      <c r="AE226" s="58" t="s">
        <v>552</v>
      </c>
      <c r="AF226" s="59">
        <v>1</v>
      </c>
      <c r="AG226" s="59">
        <v>1</v>
      </c>
    </row>
    <row r="227" spans="1:33" ht="101.6" customHeight="1" x14ac:dyDescent="0.25">
      <c r="A227" s="58" t="s">
        <v>2328</v>
      </c>
      <c r="B227" s="58" t="s">
        <v>2329</v>
      </c>
      <c r="C227" s="58" t="s">
        <v>35</v>
      </c>
      <c r="D227" s="58" t="s">
        <v>2330</v>
      </c>
      <c r="E227" s="58" t="s">
        <v>2331</v>
      </c>
      <c r="F227" s="58" t="s">
        <v>320</v>
      </c>
      <c r="G227" s="58" t="s">
        <v>39</v>
      </c>
      <c r="H227" s="58" t="s">
        <v>2332</v>
      </c>
      <c r="I227" s="58" t="s">
        <v>2333</v>
      </c>
      <c r="J227" s="58" t="s">
        <v>2334</v>
      </c>
      <c r="K227" s="58" t="s">
        <v>2335</v>
      </c>
      <c r="L227" s="58" t="s">
        <v>2336</v>
      </c>
      <c r="M227" s="58" t="s">
        <v>2337</v>
      </c>
      <c r="N227" s="58" t="s">
        <v>2338</v>
      </c>
      <c r="O227" s="58"/>
      <c r="P227" s="58"/>
      <c r="Q227" s="58"/>
      <c r="R227" s="58" t="s">
        <v>2339</v>
      </c>
      <c r="S227" s="58" t="s">
        <v>2340</v>
      </c>
      <c r="T227" s="58" t="s">
        <v>2341</v>
      </c>
      <c r="U227" s="58" t="s">
        <v>2342</v>
      </c>
      <c r="V227" s="58" t="s">
        <v>2342</v>
      </c>
      <c r="W227" s="58" t="s">
        <v>2343</v>
      </c>
      <c r="X227" s="58" t="s">
        <v>52</v>
      </c>
      <c r="Y227" s="58" t="s">
        <v>2344</v>
      </c>
      <c r="Z227" s="59">
        <v>6</v>
      </c>
      <c r="AA227" s="58" t="s">
        <v>586</v>
      </c>
      <c r="AB227" s="58" t="s">
        <v>2356</v>
      </c>
      <c r="AC227" s="58"/>
      <c r="AD227" s="58"/>
      <c r="AE227" s="58" t="s">
        <v>552</v>
      </c>
      <c r="AF227" s="59">
        <v>1</v>
      </c>
      <c r="AG227" s="59">
        <v>1</v>
      </c>
    </row>
    <row r="228" spans="1:33" ht="101.6" customHeight="1" x14ac:dyDescent="0.25">
      <c r="A228" s="58" t="s">
        <v>2328</v>
      </c>
      <c r="B228" s="58" t="s">
        <v>2329</v>
      </c>
      <c r="C228" s="58" t="s">
        <v>35</v>
      </c>
      <c r="D228" s="58" t="s">
        <v>2330</v>
      </c>
      <c r="E228" s="58" t="s">
        <v>2331</v>
      </c>
      <c r="F228" s="58" t="s">
        <v>320</v>
      </c>
      <c r="G228" s="58" t="s">
        <v>39</v>
      </c>
      <c r="H228" s="58" t="s">
        <v>2332</v>
      </c>
      <c r="I228" s="58" t="s">
        <v>2333</v>
      </c>
      <c r="J228" s="58" t="s">
        <v>2334</v>
      </c>
      <c r="K228" s="58" t="s">
        <v>2335</v>
      </c>
      <c r="L228" s="58" t="s">
        <v>2336</v>
      </c>
      <c r="M228" s="58" t="s">
        <v>2337</v>
      </c>
      <c r="N228" s="58" t="s">
        <v>2338</v>
      </c>
      <c r="O228" s="58"/>
      <c r="P228" s="58"/>
      <c r="Q228" s="58"/>
      <c r="R228" s="58" t="s">
        <v>2339</v>
      </c>
      <c r="S228" s="58" t="s">
        <v>2340</v>
      </c>
      <c r="T228" s="58" t="s">
        <v>2341</v>
      </c>
      <c r="U228" s="58" t="s">
        <v>2342</v>
      </c>
      <c r="V228" s="58" t="s">
        <v>2342</v>
      </c>
      <c r="W228" s="58" t="s">
        <v>2343</v>
      </c>
      <c r="X228" s="58" t="s">
        <v>52</v>
      </c>
      <c r="Y228" s="58" t="s">
        <v>2344</v>
      </c>
      <c r="Z228" s="59">
        <v>7</v>
      </c>
      <c r="AA228" s="58" t="s">
        <v>305</v>
      </c>
      <c r="AB228" s="58" t="s">
        <v>2351</v>
      </c>
      <c r="AC228" s="58"/>
      <c r="AD228" s="58"/>
      <c r="AE228" s="58" t="s">
        <v>552</v>
      </c>
      <c r="AF228" s="59">
        <v>1</v>
      </c>
      <c r="AG228" s="59">
        <v>1</v>
      </c>
    </row>
    <row r="229" spans="1:33" ht="101.6" customHeight="1" x14ac:dyDescent="0.25">
      <c r="A229" s="58" t="s">
        <v>2328</v>
      </c>
      <c r="B229" s="58" t="s">
        <v>2329</v>
      </c>
      <c r="C229" s="58" t="s">
        <v>35</v>
      </c>
      <c r="D229" s="58" t="s">
        <v>2330</v>
      </c>
      <c r="E229" s="58" t="s">
        <v>2331</v>
      </c>
      <c r="F229" s="58" t="s">
        <v>320</v>
      </c>
      <c r="G229" s="58" t="s">
        <v>39</v>
      </c>
      <c r="H229" s="58" t="s">
        <v>2332</v>
      </c>
      <c r="I229" s="58" t="s">
        <v>2333</v>
      </c>
      <c r="J229" s="58" t="s">
        <v>2334</v>
      </c>
      <c r="K229" s="58" t="s">
        <v>2335</v>
      </c>
      <c r="L229" s="58" t="s">
        <v>2336</v>
      </c>
      <c r="M229" s="58" t="s">
        <v>2337</v>
      </c>
      <c r="N229" s="58" t="s">
        <v>2338</v>
      </c>
      <c r="O229" s="58"/>
      <c r="P229" s="58"/>
      <c r="Q229" s="58"/>
      <c r="R229" s="58" t="s">
        <v>2339</v>
      </c>
      <c r="S229" s="58" t="s">
        <v>2340</v>
      </c>
      <c r="T229" s="58" t="s">
        <v>2341</v>
      </c>
      <c r="U229" s="58" t="s">
        <v>2342</v>
      </c>
      <c r="V229" s="58" t="s">
        <v>2342</v>
      </c>
      <c r="W229" s="58" t="s">
        <v>2343</v>
      </c>
      <c r="X229" s="58" t="s">
        <v>52</v>
      </c>
      <c r="Y229" s="58" t="s">
        <v>2344</v>
      </c>
      <c r="Z229" s="59">
        <v>8</v>
      </c>
      <c r="AA229" s="58" t="s">
        <v>586</v>
      </c>
      <c r="AB229" s="58" t="s">
        <v>2345</v>
      </c>
      <c r="AC229" s="58"/>
      <c r="AD229" s="58"/>
      <c r="AE229" s="58" t="s">
        <v>552</v>
      </c>
      <c r="AF229" s="59">
        <v>1</v>
      </c>
      <c r="AG229" s="59">
        <v>1</v>
      </c>
    </row>
    <row r="230" spans="1:33" ht="101.6" customHeight="1" x14ac:dyDescent="0.25">
      <c r="A230" s="58" t="s">
        <v>2328</v>
      </c>
      <c r="B230" s="58" t="s">
        <v>2329</v>
      </c>
      <c r="C230" s="58" t="s">
        <v>35</v>
      </c>
      <c r="D230" s="58" t="s">
        <v>2330</v>
      </c>
      <c r="E230" s="58" t="s">
        <v>2331</v>
      </c>
      <c r="F230" s="58" t="s">
        <v>320</v>
      </c>
      <c r="G230" s="58" t="s">
        <v>39</v>
      </c>
      <c r="H230" s="58" t="s">
        <v>2332</v>
      </c>
      <c r="I230" s="58" t="s">
        <v>2333</v>
      </c>
      <c r="J230" s="58" t="s">
        <v>2334</v>
      </c>
      <c r="K230" s="58" t="s">
        <v>2335</v>
      </c>
      <c r="L230" s="58" t="s">
        <v>2336</v>
      </c>
      <c r="M230" s="58" t="s">
        <v>2337</v>
      </c>
      <c r="N230" s="58" t="s">
        <v>2338</v>
      </c>
      <c r="O230" s="58"/>
      <c r="P230" s="58"/>
      <c r="Q230" s="58"/>
      <c r="R230" s="58" t="s">
        <v>2339</v>
      </c>
      <c r="S230" s="58" t="s">
        <v>2340</v>
      </c>
      <c r="T230" s="58" t="s">
        <v>2341</v>
      </c>
      <c r="U230" s="58" t="s">
        <v>2342</v>
      </c>
      <c r="V230" s="58" t="s">
        <v>2342</v>
      </c>
      <c r="W230" s="58" t="s">
        <v>2343</v>
      </c>
      <c r="X230" s="58" t="s">
        <v>52</v>
      </c>
      <c r="Y230" s="58" t="s">
        <v>2344</v>
      </c>
      <c r="Z230" s="59">
        <v>9</v>
      </c>
      <c r="AA230" s="58" t="s">
        <v>586</v>
      </c>
      <c r="AB230" s="58" t="s">
        <v>2347</v>
      </c>
      <c r="AC230" s="58"/>
      <c r="AD230" s="58"/>
      <c r="AE230" s="58" t="s">
        <v>552</v>
      </c>
      <c r="AF230" s="59">
        <v>1</v>
      </c>
      <c r="AG230" s="59">
        <v>1</v>
      </c>
    </row>
    <row r="231" spans="1:33" ht="101.6" customHeight="1" x14ac:dyDescent="0.25">
      <c r="A231" s="58" t="s">
        <v>2328</v>
      </c>
      <c r="B231" s="58" t="s">
        <v>2329</v>
      </c>
      <c r="C231" s="58" t="s">
        <v>35</v>
      </c>
      <c r="D231" s="58" t="s">
        <v>2330</v>
      </c>
      <c r="E231" s="58" t="s">
        <v>2331</v>
      </c>
      <c r="F231" s="58" t="s">
        <v>320</v>
      </c>
      <c r="G231" s="58" t="s">
        <v>39</v>
      </c>
      <c r="H231" s="58" t="s">
        <v>2332</v>
      </c>
      <c r="I231" s="58" t="s">
        <v>2333</v>
      </c>
      <c r="J231" s="58" t="s">
        <v>2334</v>
      </c>
      <c r="K231" s="58" t="s">
        <v>2335</v>
      </c>
      <c r="L231" s="58" t="s">
        <v>2336</v>
      </c>
      <c r="M231" s="58" t="s">
        <v>2337</v>
      </c>
      <c r="N231" s="58" t="s">
        <v>2338</v>
      </c>
      <c r="O231" s="58"/>
      <c r="P231" s="58"/>
      <c r="Q231" s="58"/>
      <c r="R231" s="58" t="s">
        <v>2339</v>
      </c>
      <c r="S231" s="58" t="s">
        <v>2340</v>
      </c>
      <c r="T231" s="58" t="s">
        <v>2341</v>
      </c>
      <c r="U231" s="58" t="s">
        <v>2342</v>
      </c>
      <c r="V231" s="58" t="s">
        <v>2342</v>
      </c>
      <c r="W231" s="58" t="s">
        <v>2343</v>
      </c>
      <c r="X231" s="58" t="s">
        <v>52</v>
      </c>
      <c r="Y231" s="58" t="s">
        <v>2344</v>
      </c>
      <c r="Z231" s="59">
        <v>10</v>
      </c>
      <c r="AA231" s="58" t="s">
        <v>2354</v>
      </c>
      <c r="AB231" s="58" t="s">
        <v>2355</v>
      </c>
      <c r="AC231" s="58"/>
      <c r="AD231" s="58"/>
      <c r="AE231" s="58" t="s">
        <v>552</v>
      </c>
      <c r="AF231" s="59">
        <v>1</v>
      </c>
      <c r="AG231" s="59">
        <v>1</v>
      </c>
    </row>
    <row r="232" spans="1:33" ht="101.6" customHeight="1" x14ac:dyDescent="0.25">
      <c r="A232" s="58" t="s">
        <v>2328</v>
      </c>
      <c r="B232" s="58" t="s">
        <v>2329</v>
      </c>
      <c r="C232" s="58" t="s">
        <v>35</v>
      </c>
      <c r="D232" s="58" t="s">
        <v>2330</v>
      </c>
      <c r="E232" s="58" t="s">
        <v>2331</v>
      </c>
      <c r="F232" s="58" t="s">
        <v>320</v>
      </c>
      <c r="G232" s="58" t="s">
        <v>39</v>
      </c>
      <c r="H232" s="58" t="s">
        <v>2332</v>
      </c>
      <c r="I232" s="58" t="s">
        <v>2333</v>
      </c>
      <c r="J232" s="58" t="s">
        <v>2334</v>
      </c>
      <c r="K232" s="58" t="s">
        <v>2335</v>
      </c>
      <c r="L232" s="58" t="s">
        <v>2336</v>
      </c>
      <c r="M232" s="58" t="s">
        <v>2337</v>
      </c>
      <c r="N232" s="58" t="s">
        <v>2338</v>
      </c>
      <c r="O232" s="58"/>
      <c r="P232" s="58"/>
      <c r="Q232" s="58"/>
      <c r="R232" s="58" t="s">
        <v>2339</v>
      </c>
      <c r="S232" s="58" t="s">
        <v>2340</v>
      </c>
      <c r="T232" s="58" t="s">
        <v>2341</v>
      </c>
      <c r="U232" s="58" t="s">
        <v>2342</v>
      </c>
      <c r="V232" s="58" t="s">
        <v>2342</v>
      </c>
      <c r="W232" s="58" t="s">
        <v>2343</v>
      </c>
      <c r="X232" s="58" t="s">
        <v>52</v>
      </c>
      <c r="Y232" s="58" t="s">
        <v>2344</v>
      </c>
      <c r="Z232" s="59">
        <v>11</v>
      </c>
      <c r="AA232" s="58" t="s">
        <v>586</v>
      </c>
      <c r="AB232" s="58" t="s">
        <v>2352</v>
      </c>
      <c r="AC232" s="58"/>
      <c r="AD232" s="58"/>
      <c r="AE232" s="58" t="s">
        <v>552</v>
      </c>
      <c r="AF232" s="59">
        <v>1</v>
      </c>
      <c r="AG232" s="59">
        <v>1</v>
      </c>
    </row>
    <row r="233" spans="1:33" ht="101.6" customHeight="1" x14ac:dyDescent="0.25">
      <c r="A233" s="58" t="s">
        <v>2328</v>
      </c>
      <c r="B233" s="58" t="s">
        <v>2329</v>
      </c>
      <c r="C233" s="58" t="s">
        <v>35</v>
      </c>
      <c r="D233" s="58" t="s">
        <v>2330</v>
      </c>
      <c r="E233" s="58" t="s">
        <v>2331</v>
      </c>
      <c r="F233" s="58" t="s">
        <v>320</v>
      </c>
      <c r="G233" s="58" t="s">
        <v>39</v>
      </c>
      <c r="H233" s="58" t="s">
        <v>2332</v>
      </c>
      <c r="I233" s="58" t="s">
        <v>2333</v>
      </c>
      <c r="J233" s="58" t="s">
        <v>2334</v>
      </c>
      <c r="K233" s="58" t="s">
        <v>2335</v>
      </c>
      <c r="L233" s="58" t="s">
        <v>2336</v>
      </c>
      <c r="M233" s="58" t="s">
        <v>2337</v>
      </c>
      <c r="N233" s="58" t="s">
        <v>2338</v>
      </c>
      <c r="O233" s="58"/>
      <c r="P233" s="58"/>
      <c r="Q233" s="58"/>
      <c r="R233" s="58" t="s">
        <v>2339</v>
      </c>
      <c r="S233" s="58" t="s">
        <v>2340</v>
      </c>
      <c r="T233" s="58" t="s">
        <v>2341</v>
      </c>
      <c r="U233" s="58" t="s">
        <v>2342</v>
      </c>
      <c r="V233" s="58" t="s">
        <v>2342</v>
      </c>
      <c r="W233" s="58" t="s">
        <v>2343</v>
      </c>
      <c r="X233" s="58" t="s">
        <v>52</v>
      </c>
      <c r="Y233" s="58" t="s">
        <v>2344</v>
      </c>
      <c r="Z233" s="59">
        <v>12</v>
      </c>
      <c r="AA233" s="58" t="s">
        <v>305</v>
      </c>
      <c r="AB233" s="58" t="s">
        <v>2346</v>
      </c>
      <c r="AC233" s="58"/>
      <c r="AD233" s="58"/>
      <c r="AE233" s="58" t="s">
        <v>552</v>
      </c>
      <c r="AF233" s="59">
        <v>1</v>
      </c>
      <c r="AG233" s="59">
        <v>1</v>
      </c>
    </row>
    <row r="234" spans="1:33" ht="101.6" customHeight="1" x14ac:dyDescent="0.25">
      <c r="A234" s="58" t="s">
        <v>2328</v>
      </c>
      <c r="B234" s="58" t="s">
        <v>2329</v>
      </c>
      <c r="C234" s="58" t="s">
        <v>35</v>
      </c>
      <c r="D234" s="58" t="s">
        <v>2330</v>
      </c>
      <c r="E234" s="58" t="s">
        <v>2331</v>
      </c>
      <c r="F234" s="58" t="s">
        <v>320</v>
      </c>
      <c r="G234" s="58" t="s">
        <v>39</v>
      </c>
      <c r="H234" s="58" t="s">
        <v>2332</v>
      </c>
      <c r="I234" s="58" t="s">
        <v>2333</v>
      </c>
      <c r="J234" s="58" t="s">
        <v>2334</v>
      </c>
      <c r="K234" s="58" t="s">
        <v>2335</v>
      </c>
      <c r="L234" s="58" t="s">
        <v>2336</v>
      </c>
      <c r="M234" s="58" t="s">
        <v>2337</v>
      </c>
      <c r="N234" s="58" t="s">
        <v>2338</v>
      </c>
      <c r="O234" s="58"/>
      <c r="P234" s="58"/>
      <c r="Q234" s="58"/>
      <c r="R234" s="58" t="s">
        <v>2339</v>
      </c>
      <c r="S234" s="58" t="s">
        <v>2340</v>
      </c>
      <c r="T234" s="58" t="s">
        <v>2341</v>
      </c>
      <c r="U234" s="58" t="s">
        <v>2342</v>
      </c>
      <c r="V234" s="58" t="s">
        <v>2342</v>
      </c>
      <c r="W234" s="58" t="s">
        <v>2343</v>
      </c>
      <c r="X234" s="58" t="s">
        <v>52</v>
      </c>
      <c r="Y234" s="58" t="s">
        <v>2344</v>
      </c>
      <c r="Z234" s="59">
        <v>13</v>
      </c>
      <c r="AA234" s="58" t="s">
        <v>305</v>
      </c>
      <c r="AB234" s="58" t="s">
        <v>2358</v>
      </c>
      <c r="AC234" s="58"/>
      <c r="AD234" s="58"/>
      <c r="AE234" s="58" t="s">
        <v>552</v>
      </c>
      <c r="AF234" s="59">
        <v>1</v>
      </c>
      <c r="AG234" s="59">
        <v>1</v>
      </c>
    </row>
    <row r="235" spans="1:33" ht="101.6" customHeight="1" x14ac:dyDescent="0.25">
      <c r="A235" s="58" t="s">
        <v>2359</v>
      </c>
      <c r="B235" s="58" t="s">
        <v>2360</v>
      </c>
      <c r="C235" s="58" t="s">
        <v>35</v>
      </c>
      <c r="D235" s="58" t="s">
        <v>2361</v>
      </c>
      <c r="E235" s="58" t="s">
        <v>82</v>
      </c>
      <c r="F235" s="58" t="s">
        <v>320</v>
      </c>
      <c r="G235" s="58" t="s">
        <v>83</v>
      </c>
      <c r="H235" s="58" t="s">
        <v>2362</v>
      </c>
      <c r="I235" s="58" t="s">
        <v>2363</v>
      </c>
      <c r="J235" s="58" t="s">
        <v>2364</v>
      </c>
      <c r="K235" s="58" t="s">
        <v>2365</v>
      </c>
      <c r="L235" s="58" t="s">
        <v>2366</v>
      </c>
      <c r="M235" s="58" t="s">
        <v>2367</v>
      </c>
      <c r="N235" s="58" t="s">
        <v>2368</v>
      </c>
      <c r="O235" s="58"/>
      <c r="P235" s="58"/>
      <c r="Q235" s="58" t="s">
        <v>2369</v>
      </c>
      <c r="R235" s="58" t="s">
        <v>2370</v>
      </c>
      <c r="S235" s="58" t="s">
        <v>1970</v>
      </c>
      <c r="T235" s="58" t="s">
        <v>2371</v>
      </c>
      <c r="U235" s="58" t="s">
        <v>2325</v>
      </c>
      <c r="V235" s="58" t="s">
        <v>2325</v>
      </c>
      <c r="W235" s="58" t="s">
        <v>2343</v>
      </c>
      <c r="X235" s="58" t="s">
        <v>96</v>
      </c>
      <c r="Y235" s="58" t="s">
        <v>2372</v>
      </c>
      <c r="Z235" s="59">
        <v>1</v>
      </c>
      <c r="AA235" s="58" t="s">
        <v>2375</v>
      </c>
      <c r="AB235" s="58" t="s">
        <v>2376</v>
      </c>
      <c r="AC235" s="58"/>
      <c r="AD235" s="58"/>
      <c r="AE235" s="58" t="s">
        <v>1018</v>
      </c>
      <c r="AF235" s="59">
        <v>1</v>
      </c>
      <c r="AG235" s="59">
        <v>7000000</v>
      </c>
    </row>
    <row r="236" spans="1:33" ht="101.6" customHeight="1" x14ac:dyDescent="0.25">
      <c r="A236" s="58" t="s">
        <v>2359</v>
      </c>
      <c r="B236" s="58" t="s">
        <v>2360</v>
      </c>
      <c r="C236" s="58" t="s">
        <v>35</v>
      </c>
      <c r="D236" s="58" t="s">
        <v>2361</v>
      </c>
      <c r="E236" s="58" t="s">
        <v>82</v>
      </c>
      <c r="F236" s="58" t="s">
        <v>320</v>
      </c>
      <c r="G236" s="58" t="s">
        <v>83</v>
      </c>
      <c r="H236" s="58" t="s">
        <v>2362</v>
      </c>
      <c r="I236" s="58" t="s">
        <v>2363</v>
      </c>
      <c r="J236" s="58" t="s">
        <v>2364</v>
      </c>
      <c r="K236" s="58" t="s">
        <v>2365</v>
      </c>
      <c r="L236" s="58" t="s">
        <v>2366</v>
      </c>
      <c r="M236" s="58" t="s">
        <v>2367</v>
      </c>
      <c r="N236" s="58" t="s">
        <v>2368</v>
      </c>
      <c r="O236" s="58"/>
      <c r="P236" s="58"/>
      <c r="Q236" s="58" t="s">
        <v>2369</v>
      </c>
      <c r="R236" s="58" t="s">
        <v>2370</v>
      </c>
      <c r="S236" s="58" t="s">
        <v>1970</v>
      </c>
      <c r="T236" s="58" t="s">
        <v>2371</v>
      </c>
      <c r="U236" s="58" t="s">
        <v>2325</v>
      </c>
      <c r="V236" s="58" t="s">
        <v>2325</v>
      </c>
      <c r="W236" s="58" t="s">
        <v>2343</v>
      </c>
      <c r="X236" s="58" t="s">
        <v>96</v>
      </c>
      <c r="Y236" s="58" t="s">
        <v>2372</v>
      </c>
      <c r="Z236" s="59">
        <v>2</v>
      </c>
      <c r="AA236" s="58" t="s">
        <v>2138</v>
      </c>
      <c r="AB236" s="58" t="s">
        <v>2378</v>
      </c>
      <c r="AC236" s="58"/>
      <c r="AD236" s="58"/>
      <c r="AE236" s="58" t="s">
        <v>1018</v>
      </c>
      <c r="AF236" s="59">
        <v>13</v>
      </c>
      <c r="AG236" s="59">
        <v>3999999.9</v>
      </c>
    </row>
    <row r="237" spans="1:33" ht="101.6" customHeight="1" x14ac:dyDescent="0.25">
      <c r="A237" s="58" t="s">
        <v>2359</v>
      </c>
      <c r="B237" s="58" t="s">
        <v>2360</v>
      </c>
      <c r="C237" s="58" t="s">
        <v>35</v>
      </c>
      <c r="D237" s="58" t="s">
        <v>2361</v>
      </c>
      <c r="E237" s="58" t="s">
        <v>82</v>
      </c>
      <c r="F237" s="58" t="s">
        <v>320</v>
      </c>
      <c r="G237" s="58" t="s">
        <v>83</v>
      </c>
      <c r="H237" s="58" t="s">
        <v>2362</v>
      </c>
      <c r="I237" s="58" t="s">
        <v>2363</v>
      </c>
      <c r="J237" s="58" t="s">
        <v>2364</v>
      </c>
      <c r="K237" s="58" t="s">
        <v>2365</v>
      </c>
      <c r="L237" s="58" t="s">
        <v>2366</v>
      </c>
      <c r="M237" s="58" t="s">
        <v>2367</v>
      </c>
      <c r="N237" s="58" t="s">
        <v>2368</v>
      </c>
      <c r="O237" s="58"/>
      <c r="P237" s="58"/>
      <c r="Q237" s="58" t="s">
        <v>2369</v>
      </c>
      <c r="R237" s="58" t="s">
        <v>2370</v>
      </c>
      <c r="S237" s="58" t="s">
        <v>1970</v>
      </c>
      <c r="T237" s="58" t="s">
        <v>2371</v>
      </c>
      <c r="U237" s="58" t="s">
        <v>2325</v>
      </c>
      <c r="V237" s="58" t="s">
        <v>2325</v>
      </c>
      <c r="W237" s="58" t="s">
        <v>2343</v>
      </c>
      <c r="X237" s="58" t="s">
        <v>96</v>
      </c>
      <c r="Y237" s="58" t="s">
        <v>2372</v>
      </c>
      <c r="Z237" s="59">
        <v>3</v>
      </c>
      <c r="AA237" s="58" t="s">
        <v>2138</v>
      </c>
      <c r="AB237" s="58" t="s">
        <v>2380</v>
      </c>
      <c r="AC237" s="58"/>
      <c r="AD237" s="58"/>
      <c r="AE237" s="58" t="s">
        <v>1018</v>
      </c>
      <c r="AF237" s="59">
        <v>1</v>
      </c>
      <c r="AG237" s="59">
        <v>180000</v>
      </c>
    </row>
    <row r="238" spans="1:33" ht="101.6" customHeight="1" x14ac:dyDescent="0.25">
      <c r="A238" s="58" t="s">
        <v>2359</v>
      </c>
      <c r="B238" s="58" t="s">
        <v>2360</v>
      </c>
      <c r="C238" s="58" t="s">
        <v>35</v>
      </c>
      <c r="D238" s="58" t="s">
        <v>2361</v>
      </c>
      <c r="E238" s="58" t="s">
        <v>82</v>
      </c>
      <c r="F238" s="58" t="s">
        <v>320</v>
      </c>
      <c r="G238" s="58" t="s">
        <v>83</v>
      </c>
      <c r="H238" s="58" t="s">
        <v>2362</v>
      </c>
      <c r="I238" s="58" t="s">
        <v>2363</v>
      </c>
      <c r="J238" s="58" t="s">
        <v>2364</v>
      </c>
      <c r="K238" s="58" t="s">
        <v>2365</v>
      </c>
      <c r="L238" s="58" t="s">
        <v>2366</v>
      </c>
      <c r="M238" s="58" t="s">
        <v>2367</v>
      </c>
      <c r="N238" s="58" t="s">
        <v>2368</v>
      </c>
      <c r="O238" s="58"/>
      <c r="P238" s="58"/>
      <c r="Q238" s="58" t="s">
        <v>2369</v>
      </c>
      <c r="R238" s="58" t="s">
        <v>2370</v>
      </c>
      <c r="S238" s="58" t="s">
        <v>1970</v>
      </c>
      <c r="T238" s="58" t="s">
        <v>2371</v>
      </c>
      <c r="U238" s="58" t="s">
        <v>2325</v>
      </c>
      <c r="V238" s="58" t="s">
        <v>2325</v>
      </c>
      <c r="W238" s="58" t="s">
        <v>2343</v>
      </c>
      <c r="X238" s="58" t="s">
        <v>96</v>
      </c>
      <c r="Y238" s="58" t="s">
        <v>2372</v>
      </c>
      <c r="Z238" s="59">
        <v>4</v>
      </c>
      <c r="AA238" s="58" t="s">
        <v>2138</v>
      </c>
      <c r="AB238" s="58" t="s">
        <v>2379</v>
      </c>
      <c r="AC238" s="58"/>
      <c r="AD238" s="58"/>
      <c r="AE238" s="58" t="s">
        <v>1018</v>
      </c>
      <c r="AF238" s="59">
        <v>1</v>
      </c>
      <c r="AG238" s="59">
        <v>400000</v>
      </c>
    </row>
    <row r="239" spans="1:33" ht="101.6" customHeight="1" x14ac:dyDescent="0.25">
      <c r="A239" s="58" t="s">
        <v>2359</v>
      </c>
      <c r="B239" s="58" t="s">
        <v>2360</v>
      </c>
      <c r="C239" s="58" t="s">
        <v>35</v>
      </c>
      <c r="D239" s="58" t="s">
        <v>2361</v>
      </c>
      <c r="E239" s="58" t="s">
        <v>82</v>
      </c>
      <c r="F239" s="58" t="s">
        <v>320</v>
      </c>
      <c r="G239" s="58" t="s">
        <v>83</v>
      </c>
      <c r="H239" s="58" t="s">
        <v>2362</v>
      </c>
      <c r="I239" s="58" t="s">
        <v>2363</v>
      </c>
      <c r="J239" s="58" t="s">
        <v>2364</v>
      </c>
      <c r="K239" s="58" t="s">
        <v>2365</v>
      </c>
      <c r="L239" s="58" t="s">
        <v>2366</v>
      </c>
      <c r="M239" s="58" t="s">
        <v>2367</v>
      </c>
      <c r="N239" s="58" t="s">
        <v>2368</v>
      </c>
      <c r="O239" s="58"/>
      <c r="P239" s="58"/>
      <c r="Q239" s="58" t="s">
        <v>2369</v>
      </c>
      <c r="R239" s="58" t="s">
        <v>2370</v>
      </c>
      <c r="S239" s="58" t="s">
        <v>1970</v>
      </c>
      <c r="T239" s="58" t="s">
        <v>2371</v>
      </c>
      <c r="U239" s="58" t="s">
        <v>2325</v>
      </c>
      <c r="V239" s="58" t="s">
        <v>2325</v>
      </c>
      <c r="W239" s="58" t="s">
        <v>2343</v>
      </c>
      <c r="X239" s="58" t="s">
        <v>96</v>
      </c>
      <c r="Y239" s="58" t="s">
        <v>2372</v>
      </c>
      <c r="Z239" s="59">
        <v>5</v>
      </c>
      <c r="AA239" s="58" t="s">
        <v>2138</v>
      </c>
      <c r="AB239" s="58" t="s">
        <v>2381</v>
      </c>
      <c r="AC239" s="58"/>
      <c r="AD239" s="58"/>
      <c r="AE239" s="58" t="s">
        <v>1018</v>
      </c>
      <c r="AF239" s="59">
        <v>2</v>
      </c>
      <c r="AG239" s="59">
        <v>1000000</v>
      </c>
    </row>
    <row r="240" spans="1:33" ht="101.6" customHeight="1" x14ac:dyDescent="0.25">
      <c r="A240" s="58" t="s">
        <v>2359</v>
      </c>
      <c r="B240" s="58" t="s">
        <v>2360</v>
      </c>
      <c r="C240" s="58" t="s">
        <v>35</v>
      </c>
      <c r="D240" s="58" t="s">
        <v>2361</v>
      </c>
      <c r="E240" s="58" t="s">
        <v>82</v>
      </c>
      <c r="F240" s="58" t="s">
        <v>320</v>
      </c>
      <c r="G240" s="58" t="s">
        <v>83</v>
      </c>
      <c r="H240" s="58" t="s">
        <v>2362</v>
      </c>
      <c r="I240" s="58" t="s">
        <v>2363</v>
      </c>
      <c r="J240" s="58" t="s">
        <v>2364</v>
      </c>
      <c r="K240" s="58" t="s">
        <v>2365</v>
      </c>
      <c r="L240" s="58" t="s">
        <v>2366</v>
      </c>
      <c r="M240" s="58" t="s">
        <v>2367</v>
      </c>
      <c r="N240" s="58" t="s">
        <v>2368</v>
      </c>
      <c r="O240" s="58"/>
      <c r="P240" s="58"/>
      <c r="Q240" s="58" t="s">
        <v>2369</v>
      </c>
      <c r="R240" s="58" t="s">
        <v>2370</v>
      </c>
      <c r="S240" s="58" t="s">
        <v>1970</v>
      </c>
      <c r="T240" s="58" t="s">
        <v>2371</v>
      </c>
      <c r="U240" s="58" t="s">
        <v>2325</v>
      </c>
      <c r="V240" s="58" t="s">
        <v>2325</v>
      </c>
      <c r="W240" s="58" t="s">
        <v>2343</v>
      </c>
      <c r="X240" s="58" t="s">
        <v>96</v>
      </c>
      <c r="Y240" s="58" t="s">
        <v>2372</v>
      </c>
      <c r="Z240" s="59">
        <v>6</v>
      </c>
      <c r="AA240" s="58" t="s">
        <v>2382</v>
      </c>
      <c r="AB240" s="58" t="s">
        <v>2383</v>
      </c>
      <c r="AC240" s="58"/>
      <c r="AD240" s="58"/>
      <c r="AE240" s="58" t="s">
        <v>1018</v>
      </c>
      <c r="AF240" s="59">
        <v>1</v>
      </c>
      <c r="AG240" s="59">
        <v>200000</v>
      </c>
    </row>
    <row r="241" spans="1:33" ht="101.6" customHeight="1" x14ac:dyDescent="0.25">
      <c r="A241" s="58" t="s">
        <v>2359</v>
      </c>
      <c r="B241" s="58" t="s">
        <v>2360</v>
      </c>
      <c r="C241" s="58" t="s">
        <v>35</v>
      </c>
      <c r="D241" s="58" t="s">
        <v>2361</v>
      </c>
      <c r="E241" s="58" t="s">
        <v>82</v>
      </c>
      <c r="F241" s="58" t="s">
        <v>320</v>
      </c>
      <c r="G241" s="58" t="s">
        <v>83</v>
      </c>
      <c r="H241" s="58" t="s">
        <v>2362</v>
      </c>
      <c r="I241" s="58" t="s">
        <v>2363</v>
      </c>
      <c r="J241" s="58" t="s">
        <v>2364</v>
      </c>
      <c r="K241" s="58" t="s">
        <v>2365</v>
      </c>
      <c r="L241" s="58" t="s">
        <v>2366</v>
      </c>
      <c r="M241" s="58" t="s">
        <v>2367</v>
      </c>
      <c r="N241" s="58" t="s">
        <v>2368</v>
      </c>
      <c r="O241" s="58"/>
      <c r="P241" s="58"/>
      <c r="Q241" s="58" t="s">
        <v>2369</v>
      </c>
      <c r="R241" s="58" t="s">
        <v>2370</v>
      </c>
      <c r="S241" s="58" t="s">
        <v>1970</v>
      </c>
      <c r="T241" s="58" t="s">
        <v>2371</v>
      </c>
      <c r="U241" s="58" t="s">
        <v>2325</v>
      </c>
      <c r="V241" s="58" t="s">
        <v>2325</v>
      </c>
      <c r="W241" s="58" t="s">
        <v>2343</v>
      </c>
      <c r="X241" s="58" t="s">
        <v>96</v>
      </c>
      <c r="Y241" s="58" t="s">
        <v>2372</v>
      </c>
      <c r="Z241" s="59">
        <v>7</v>
      </c>
      <c r="AA241" s="58" t="s">
        <v>2051</v>
      </c>
      <c r="AB241" s="58" t="s">
        <v>2377</v>
      </c>
      <c r="AC241" s="58"/>
      <c r="AD241" s="58"/>
      <c r="AE241" s="58" t="s">
        <v>1018</v>
      </c>
      <c r="AF241" s="59">
        <v>1</v>
      </c>
      <c r="AG241" s="59">
        <v>220000</v>
      </c>
    </row>
    <row r="242" spans="1:33" ht="101.6" customHeight="1" x14ac:dyDescent="0.25">
      <c r="A242" s="58" t="s">
        <v>2359</v>
      </c>
      <c r="B242" s="58" t="s">
        <v>2360</v>
      </c>
      <c r="C242" s="58" t="s">
        <v>35</v>
      </c>
      <c r="D242" s="58" t="s">
        <v>2361</v>
      </c>
      <c r="E242" s="58" t="s">
        <v>82</v>
      </c>
      <c r="F242" s="58" t="s">
        <v>320</v>
      </c>
      <c r="G242" s="58" t="s">
        <v>83</v>
      </c>
      <c r="H242" s="58" t="s">
        <v>2362</v>
      </c>
      <c r="I242" s="58" t="s">
        <v>2363</v>
      </c>
      <c r="J242" s="58" t="s">
        <v>2364</v>
      </c>
      <c r="K242" s="58" t="s">
        <v>2365</v>
      </c>
      <c r="L242" s="58" t="s">
        <v>2366</v>
      </c>
      <c r="M242" s="58" t="s">
        <v>2367</v>
      </c>
      <c r="N242" s="58" t="s">
        <v>2368</v>
      </c>
      <c r="O242" s="58"/>
      <c r="P242" s="58"/>
      <c r="Q242" s="58" t="s">
        <v>2369</v>
      </c>
      <c r="R242" s="58" t="s">
        <v>2370</v>
      </c>
      <c r="S242" s="58" t="s">
        <v>1970</v>
      </c>
      <c r="T242" s="58" t="s">
        <v>2371</v>
      </c>
      <c r="U242" s="58" t="s">
        <v>2325</v>
      </c>
      <c r="V242" s="58" t="s">
        <v>2325</v>
      </c>
      <c r="W242" s="58" t="s">
        <v>2343</v>
      </c>
      <c r="X242" s="58" t="s">
        <v>96</v>
      </c>
      <c r="Y242" s="58" t="s">
        <v>2372</v>
      </c>
      <c r="Z242" s="59">
        <v>8</v>
      </c>
      <c r="AA242" s="58" t="s">
        <v>2373</v>
      </c>
      <c r="AB242" s="58" t="s">
        <v>2374</v>
      </c>
      <c r="AC242" s="58"/>
      <c r="AD242" s="58"/>
      <c r="AE242" s="58" t="s">
        <v>57</v>
      </c>
      <c r="AF242" s="59">
        <v>1</v>
      </c>
      <c r="AG242" s="59">
        <v>2000000</v>
      </c>
    </row>
    <row r="243" spans="1:33" ht="101.6" customHeight="1" x14ac:dyDescent="0.25">
      <c r="A243" s="58" t="s">
        <v>2384</v>
      </c>
      <c r="B243" s="58" t="s">
        <v>2385</v>
      </c>
      <c r="C243" s="58" t="s">
        <v>35</v>
      </c>
      <c r="D243" s="58" t="s">
        <v>2386</v>
      </c>
      <c r="E243" s="58" t="s">
        <v>37</v>
      </c>
      <c r="F243" s="58" t="s">
        <v>105</v>
      </c>
      <c r="G243" s="58" t="s">
        <v>252</v>
      </c>
      <c r="H243" s="58" t="s">
        <v>2387</v>
      </c>
      <c r="I243" s="58" t="s">
        <v>2388</v>
      </c>
      <c r="J243" s="58" t="s">
        <v>2389</v>
      </c>
      <c r="K243" s="58" t="s">
        <v>2390</v>
      </c>
      <c r="L243" s="58" t="s">
        <v>2391</v>
      </c>
      <c r="M243" s="58" t="s">
        <v>2392</v>
      </c>
      <c r="N243" s="58" t="s">
        <v>2393</v>
      </c>
      <c r="O243" s="58"/>
      <c r="P243" s="58"/>
      <c r="Q243" s="58"/>
      <c r="R243" s="58" t="s">
        <v>2394</v>
      </c>
      <c r="S243" s="58" t="s">
        <v>2395</v>
      </c>
      <c r="T243" s="58" t="s">
        <v>2396</v>
      </c>
      <c r="U243" s="58" t="s">
        <v>2325</v>
      </c>
      <c r="V243" s="58" t="s">
        <v>2325</v>
      </c>
      <c r="W243" s="58" t="s">
        <v>2342</v>
      </c>
      <c r="X243" s="58" t="s">
        <v>174</v>
      </c>
      <c r="Y243" s="58" t="s">
        <v>2397</v>
      </c>
      <c r="Z243" s="59">
        <v>1</v>
      </c>
      <c r="AA243" s="58" t="s">
        <v>2398</v>
      </c>
      <c r="AB243" s="58" t="s">
        <v>2399</v>
      </c>
      <c r="AC243" s="58" t="s">
        <v>2388</v>
      </c>
      <c r="AD243" s="58" t="s">
        <v>2327</v>
      </c>
      <c r="AE243" s="58" t="s">
        <v>1037</v>
      </c>
      <c r="AF243" s="59">
        <v>2</v>
      </c>
      <c r="AG243" s="59">
        <v>180000</v>
      </c>
    </row>
    <row r="244" spans="1:33" ht="101.6" customHeight="1" x14ac:dyDescent="0.25">
      <c r="A244" s="58" t="s">
        <v>2384</v>
      </c>
      <c r="B244" s="58" t="s">
        <v>2385</v>
      </c>
      <c r="C244" s="58" t="s">
        <v>35</v>
      </c>
      <c r="D244" s="58" t="s">
        <v>2386</v>
      </c>
      <c r="E244" s="58" t="s">
        <v>37</v>
      </c>
      <c r="F244" s="58" t="s">
        <v>105</v>
      </c>
      <c r="G244" s="58" t="s">
        <v>252</v>
      </c>
      <c r="H244" s="58" t="s">
        <v>2387</v>
      </c>
      <c r="I244" s="58" t="s">
        <v>2388</v>
      </c>
      <c r="J244" s="58" t="s">
        <v>2389</v>
      </c>
      <c r="K244" s="58" t="s">
        <v>2390</v>
      </c>
      <c r="L244" s="58" t="s">
        <v>2391</v>
      </c>
      <c r="M244" s="58" t="s">
        <v>2392</v>
      </c>
      <c r="N244" s="58" t="s">
        <v>2393</v>
      </c>
      <c r="O244" s="58"/>
      <c r="P244" s="58"/>
      <c r="Q244" s="58"/>
      <c r="R244" s="58" t="s">
        <v>2394</v>
      </c>
      <c r="S244" s="58" t="s">
        <v>2395</v>
      </c>
      <c r="T244" s="58" t="s">
        <v>2396</v>
      </c>
      <c r="U244" s="58" t="s">
        <v>2325</v>
      </c>
      <c r="V244" s="58" t="s">
        <v>2325</v>
      </c>
      <c r="W244" s="58" t="s">
        <v>2342</v>
      </c>
      <c r="X244" s="58" t="s">
        <v>174</v>
      </c>
      <c r="Y244" s="58" t="s">
        <v>2397</v>
      </c>
      <c r="Z244" s="59">
        <v>2</v>
      </c>
      <c r="AA244" s="58" t="s">
        <v>2398</v>
      </c>
      <c r="AB244" s="58" t="s">
        <v>2400</v>
      </c>
      <c r="AC244" s="58" t="s">
        <v>2388</v>
      </c>
      <c r="AD244" s="58" t="s">
        <v>2327</v>
      </c>
      <c r="AE244" s="58" t="s">
        <v>1037</v>
      </c>
      <c r="AF244" s="59">
        <v>2</v>
      </c>
      <c r="AG244" s="59">
        <v>265000</v>
      </c>
    </row>
    <row r="245" spans="1:33" ht="101.6" customHeight="1" x14ac:dyDescent="0.25">
      <c r="A245" s="58" t="s">
        <v>2401</v>
      </c>
      <c r="B245" s="58"/>
      <c r="C245" s="58" t="s">
        <v>1251</v>
      </c>
      <c r="D245" s="58" t="s">
        <v>2402</v>
      </c>
      <c r="E245" s="58" t="s">
        <v>82</v>
      </c>
      <c r="F245" s="58" t="s">
        <v>38</v>
      </c>
      <c r="G245" s="58" t="s">
        <v>39</v>
      </c>
      <c r="H245" s="58" t="s">
        <v>2403</v>
      </c>
      <c r="I245" s="58" t="s">
        <v>2404</v>
      </c>
      <c r="J245" s="58" t="s">
        <v>2405</v>
      </c>
      <c r="K245" s="58" t="s">
        <v>2406</v>
      </c>
      <c r="L245" s="58" t="s">
        <v>2407</v>
      </c>
      <c r="M245" s="58" t="s">
        <v>2408</v>
      </c>
      <c r="N245" s="58" t="s">
        <v>2409</v>
      </c>
      <c r="O245" s="58"/>
      <c r="P245" s="58"/>
      <c r="Q245" s="58" t="s">
        <v>2410</v>
      </c>
      <c r="R245" s="58" t="s">
        <v>2411</v>
      </c>
      <c r="S245" s="58" t="s">
        <v>2412</v>
      </c>
      <c r="T245" s="58" t="s">
        <v>2413</v>
      </c>
      <c r="U245" s="58" t="s">
        <v>2325</v>
      </c>
      <c r="V245" s="58" t="s">
        <v>2325</v>
      </c>
      <c r="W245" s="58" t="s">
        <v>2325</v>
      </c>
      <c r="X245" s="58"/>
      <c r="Y245" s="58" t="s">
        <v>2414</v>
      </c>
      <c r="Z245" s="59">
        <v>1</v>
      </c>
      <c r="AA245" s="58" t="s">
        <v>2415</v>
      </c>
      <c r="AB245" s="58" t="s">
        <v>2416</v>
      </c>
      <c r="AC245" s="58" t="s">
        <v>2404</v>
      </c>
      <c r="AD245" s="58" t="s">
        <v>2327</v>
      </c>
      <c r="AE245" s="58" t="s">
        <v>78</v>
      </c>
      <c r="AF245" s="59">
        <v>12</v>
      </c>
      <c r="AG245" s="59">
        <v>6988908.7199999997</v>
      </c>
    </row>
    <row r="246" spans="1:33" ht="101.6" customHeight="1" x14ac:dyDescent="0.25">
      <c r="A246" s="58" t="s">
        <v>2417</v>
      </c>
      <c r="B246" s="58" t="s">
        <v>2418</v>
      </c>
      <c r="C246" s="58" t="s">
        <v>35</v>
      </c>
      <c r="D246" s="58" t="s">
        <v>2419</v>
      </c>
      <c r="E246" s="58" t="s">
        <v>37</v>
      </c>
      <c r="F246" s="58" t="s">
        <v>38</v>
      </c>
      <c r="G246" s="58" t="s">
        <v>39</v>
      </c>
      <c r="H246" s="58" t="s">
        <v>2420</v>
      </c>
      <c r="I246" s="58" t="s">
        <v>2421</v>
      </c>
      <c r="J246" s="58" t="s">
        <v>2422</v>
      </c>
      <c r="K246" s="58" t="s">
        <v>2423</v>
      </c>
      <c r="L246" s="58" t="s">
        <v>2424</v>
      </c>
      <c r="M246" s="58" t="s">
        <v>2425</v>
      </c>
      <c r="N246" s="58" t="s">
        <v>2426</v>
      </c>
      <c r="O246" s="58"/>
      <c r="P246" s="58"/>
      <c r="Q246" s="58"/>
      <c r="R246" s="58" t="s">
        <v>2427</v>
      </c>
      <c r="S246" s="58" t="s">
        <v>2428</v>
      </c>
      <c r="T246" s="58" t="s">
        <v>2429</v>
      </c>
      <c r="U246" s="58" t="s">
        <v>2325</v>
      </c>
      <c r="V246" s="58" t="s">
        <v>2325</v>
      </c>
      <c r="W246" s="58" t="s">
        <v>2325</v>
      </c>
      <c r="X246" s="58" t="s">
        <v>547</v>
      </c>
      <c r="Y246" s="58" t="s">
        <v>2430</v>
      </c>
      <c r="Z246" s="59">
        <v>1</v>
      </c>
      <c r="AA246" s="58" t="s">
        <v>567</v>
      </c>
      <c r="AB246" s="58" t="s">
        <v>568</v>
      </c>
      <c r="AC246" s="58" t="s">
        <v>2421</v>
      </c>
      <c r="AD246" s="58" t="s">
        <v>2327</v>
      </c>
      <c r="AE246" s="58" t="s">
        <v>570</v>
      </c>
      <c r="AF246" s="59">
        <v>1</v>
      </c>
      <c r="AG246" s="59">
        <v>700000</v>
      </c>
    </row>
    <row r="247" spans="1:33" ht="101.6" customHeight="1" x14ac:dyDescent="0.25">
      <c r="A247" s="58" t="s">
        <v>2431</v>
      </c>
      <c r="B247" s="58"/>
      <c r="C247" s="58" t="s">
        <v>1251</v>
      </c>
      <c r="D247" s="58" t="s">
        <v>2432</v>
      </c>
      <c r="E247" s="58" t="s">
        <v>82</v>
      </c>
      <c r="F247" s="58" t="s">
        <v>105</v>
      </c>
      <c r="G247" s="58" t="s">
        <v>252</v>
      </c>
      <c r="H247" s="58" t="s">
        <v>2433</v>
      </c>
      <c r="I247" s="58" t="s">
        <v>2434</v>
      </c>
      <c r="J247" s="58" t="s">
        <v>2435</v>
      </c>
      <c r="K247" s="58" t="s">
        <v>2436</v>
      </c>
      <c r="L247" s="58" t="s">
        <v>2437</v>
      </c>
      <c r="M247" s="58" t="s">
        <v>2438</v>
      </c>
      <c r="N247" s="58" t="s">
        <v>2439</v>
      </c>
      <c r="O247" s="58"/>
      <c r="P247" s="58"/>
      <c r="Q247" s="58"/>
      <c r="R247" s="58" t="s">
        <v>2440</v>
      </c>
      <c r="S247" s="58" t="s">
        <v>2441</v>
      </c>
      <c r="T247" s="58" t="s">
        <v>2396</v>
      </c>
      <c r="U247" s="58" t="s">
        <v>2325</v>
      </c>
      <c r="V247" s="58" t="s">
        <v>2325</v>
      </c>
      <c r="W247" s="58" t="s">
        <v>2442</v>
      </c>
      <c r="X247" s="58"/>
      <c r="Y247" s="58" t="s">
        <v>2443</v>
      </c>
      <c r="Z247" s="59">
        <v>1</v>
      </c>
      <c r="AA247" s="58" t="s">
        <v>1939</v>
      </c>
      <c r="AB247" s="58" t="s">
        <v>1940</v>
      </c>
      <c r="AC247" s="58" t="s">
        <v>2434</v>
      </c>
      <c r="AD247" s="58" t="s">
        <v>2327</v>
      </c>
      <c r="AE247" s="58" t="s">
        <v>519</v>
      </c>
      <c r="AF247" s="59">
        <v>2</v>
      </c>
      <c r="AG247" s="59">
        <v>105325467</v>
      </c>
    </row>
    <row r="248" spans="1:33" ht="101.6" customHeight="1" x14ac:dyDescent="0.25">
      <c r="A248" s="58" t="s">
        <v>2431</v>
      </c>
      <c r="B248" s="58"/>
      <c r="C248" s="58" t="s">
        <v>1251</v>
      </c>
      <c r="D248" s="58" t="s">
        <v>2432</v>
      </c>
      <c r="E248" s="58" t="s">
        <v>82</v>
      </c>
      <c r="F248" s="58" t="s">
        <v>105</v>
      </c>
      <c r="G248" s="58" t="s">
        <v>252</v>
      </c>
      <c r="H248" s="58" t="s">
        <v>2433</v>
      </c>
      <c r="I248" s="58" t="s">
        <v>2434</v>
      </c>
      <c r="J248" s="58" t="s">
        <v>2435</v>
      </c>
      <c r="K248" s="58" t="s">
        <v>2436</v>
      </c>
      <c r="L248" s="58" t="s">
        <v>2437</v>
      </c>
      <c r="M248" s="58" t="s">
        <v>2438</v>
      </c>
      <c r="N248" s="58" t="s">
        <v>2439</v>
      </c>
      <c r="O248" s="58"/>
      <c r="P248" s="58"/>
      <c r="Q248" s="58"/>
      <c r="R248" s="58" t="s">
        <v>2440</v>
      </c>
      <c r="S248" s="58" t="s">
        <v>2441</v>
      </c>
      <c r="T248" s="58" t="s">
        <v>2396</v>
      </c>
      <c r="U248" s="58" t="s">
        <v>2325</v>
      </c>
      <c r="V248" s="58" t="s">
        <v>2325</v>
      </c>
      <c r="W248" s="58" t="s">
        <v>2442</v>
      </c>
      <c r="X248" s="58"/>
      <c r="Y248" s="58" t="s">
        <v>2443</v>
      </c>
      <c r="Z248" s="59">
        <v>2</v>
      </c>
      <c r="AA248" s="58" t="s">
        <v>305</v>
      </c>
      <c r="AB248" s="58" t="s">
        <v>2358</v>
      </c>
      <c r="AC248" s="58" t="s">
        <v>2434</v>
      </c>
      <c r="AD248" s="58" t="s">
        <v>2327</v>
      </c>
      <c r="AE248" s="58" t="s">
        <v>308</v>
      </c>
      <c r="AF248" s="59">
        <v>4</v>
      </c>
      <c r="AG248" s="59">
        <v>40831778</v>
      </c>
    </row>
    <row r="249" spans="1:33" ht="101.6" customHeight="1" x14ac:dyDescent="0.25">
      <c r="A249" s="58" t="s">
        <v>2431</v>
      </c>
      <c r="B249" s="58"/>
      <c r="C249" s="58" t="s">
        <v>1251</v>
      </c>
      <c r="D249" s="58" t="s">
        <v>2432</v>
      </c>
      <c r="E249" s="58" t="s">
        <v>82</v>
      </c>
      <c r="F249" s="58" t="s">
        <v>105</v>
      </c>
      <c r="G249" s="58" t="s">
        <v>252</v>
      </c>
      <c r="H249" s="58" t="s">
        <v>2433</v>
      </c>
      <c r="I249" s="58" t="s">
        <v>2434</v>
      </c>
      <c r="J249" s="58" t="s">
        <v>2435</v>
      </c>
      <c r="K249" s="58" t="s">
        <v>2436</v>
      </c>
      <c r="L249" s="58" t="s">
        <v>2437</v>
      </c>
      <c r="M249" s="58" t="s">
        <v>2438</v>
      </c>
      <c r="N249" s="58" t="s">
        <v>2439</v>
      </c>
      <c r="O249" s="58"/>
      <c r="P249" s="58"/>
      <c r="Q249" s="58"/>
      <c r="R249" s="58" t="s">
        <v>2440</v>
      </c>
      <c r="S249" s="58" t="s">
        <v>2441</v>
      </c>
      <c r="T249" s="58" t="s">
        <v>2396</v>
      </c>
      <c r="U249" s="58" t="s">
        <v>2325</v>
      </c>
      <c r="V249" s="58" t="s">
        <v>2325</v>
      </c>
      <c r="W249" s="58" t="s">
        <v>2442</v>
      </c>
      <c r="X249" s="58"/>
      <c r="Y249" s="58" t="s">
        <v>2443</v>
      </c>
      <c r="Z249" s="59">
        <v>3</v>
      </c>
      <c r="AA249" s="58" t="s">
        <v>1937</v>
      </c>
      <c r="AB249" s="58" t="s">
        <v>1938</v>
      </c>
      <c r="AC249" s="58" t="s">
        <v>2434</v>
      </c>
      <c r="AD249" s="58" t="s">
        <v>2327</v>
      </c>
      <c r="AE249" s="58" t="s">
        <v>308</v>
      </c>
      <c r="AF249" s="59">
        <v>4</v>
      </c>
      <c r="AG249" s="59">
        <v>16066089</v>
      </c>
    </row>
    <row r="250" spans="1:33" ht="101.6" customHeight="1" x14ac:dyDescent="0.25">
      <c r="A250" s="58" t="s">
        <v>2444</v>
      </c>
      <c r="B250" s="58"/>
      <c r="C250" s="58" t="s">
        <v>1251</v>
      </c>
      <c r="D250" s="58" t="s">
        <v>2445</v>
      </c>
      <c r="E250" s="58" t="s">
        <v>2446</v>
      </c>
      <c r="F250" s="58" t="s">
        <v>38</v>
      </c>
      <c r="G250" s="58" t="s">
        <v>39</v>
      </c>
      <c r="H250" s="58" t="s">
        <v>2447</v>
      </c>
      <c r="I250" s="58" t="s">
        <v>2448</v>
      </c>
      <c r="J250" s="58" t="s">
        <v>2449</v>
      </c>
      <c r="K250" s="58" t="s">
        <v>2450</v>
      </c>
      <c r="L250" s="58" t="s">
        <v>2451</v>
      </c>
      <c r="M250" s="58" t="s">
        <v>2452</v>
      </c>
      <c r="N250" s="58" t="s">
        <v>2453</v>
      </c>
      <c r="O250" s="58" t="s">
        <v>2454</v>
      </c>
      <c r="P250" s="58" t="s">
        <v>2455</v>
      </c>
      <c r="Q250" s="58"/>
      <c r="R250" s="58" t="s">
        <v>2456</v>
      </c>
      <c r="S250" s="58" t="s">
        <v>2457</v>
      </c>
      <c r="T250" s="58" t="s">
        <v>2458</v>
      </c>
      <c r="U250" s="58" t="s">
        <v>2325</v>
      </c>
      <c r="V250" s="58" t="s">
        <v>2325</v>
      </c>
      <c r="W250" s="58" t="s">
        <v>2343</v>
      </c>
      <c r="X250" s="58"/>
      <c r="Y250" s="58" t="s">
        <v>2459</v>
      </c>
      <c r="Z250" s="59">
        <v>1</v>
      </c>
      <c r="AA250" s="58" t="s">
        <v>2460</v>
      </c>
      <c r="AB250" s="58" t="s">
        <v>2461</v>
      </c>
      <c r="AC250" s="58" t="s">
        <v>2466</v>
      </c>
      <c r="AD250" s="58" t="s">
        <v>2327</v>
      </c>
      <c r="AE250" s="58" t="s">
        <v>2463</v>
      </c>
      <c r="AF250" s="59">
        <v>1</v>
      </c>
      <c r="AG250" s="59">
        <v>4510000</v>
      </c>
    </row>
    <row r="251" spans="1:33" ht="101.6" customHeight="1" x14ac:dyDescent="0.25">
      <c r="A251" s="58" t="s">
        <v>2444</v>
      </c>
      <c r="B251" s="58"/>
      <c r="C251" s="58" t="s">
        <v>1251</v>
      </c>
      <c r="D251" s="58" t="s">
        <v>2445</v>
      </c>
      <c r="E251" s="58" t="s">
        <v>2446</v>
      </c>
      <c r="F251" s="58" t="s">
        <v>38</v>
      </c>
      <c r="G251" s="58" t="s">
        <v>39</v>
      </c>
      <c r="H251" s="58" t="s">
        <v>2447</v>
      </c>
      <c r="I251" s="58" t="s">
        <v>2448</v>
      </c>
      <c r="J251" s="58" t="s">
        <v>2449</v>
      </c>
      <c r="K251" s="58" t="s">
        <v>2450</v>
      </c>
      <c r="L251" s="58" t="s">
        <v>2451</v>
      </c>
      <c r="M251" s="58" t="s">
        <v>2452</v>
      </c>
      <c r="N251" s="58" t="s">
        <v>2453</v>
      </c>
      <c r="O251" s="58" t="s">
        <v>2454</v>
      </c>
      <c r="P251" s="58" t="s">
        <v>2455</v>
      </c>
      <c r="Q251" s="58"/>
      <c r="R251" s="58" t="s">
        <v>2456</v>
      </c>
      <c r="S251" s="58" t="s">
        <v>2457</v>
      </c>
      <c r="T251" s="58" t="s">
        <v>2458</v>
      </c>
      <c r="U251" s="58" t="s">
        <v>2325</v>
      </c>
      <c r="V251" s="58" t="s">
        <v>2325</v>
      </c>
      <c r="W251" s="58" t="s">
        <v>2343</v>
      </c>
      <c r="X251" s="58"/>
      <c r="Y251" s="58" t="s">
        <v>2459</v>
      </c>
      <c r="Z251" s="59">
        <v>2</v>
      </c>
      <c r="AA251" s="58" t="s">
        <v>2460</v>
      </c>
      <c r="AB251" s="58" t="s">
        <v>2461</v>
      </c>
      <c r="AC251" s="58" t="s">
        <v>2467</v>
      </c>
      <c r="AD251" s="58" t="s">
        <v>2327</v>
      </c>
      <c r="AE251" s="58" t="s">
        <v>2463</v>
      </c>
      <c r="AF251" s="59">
        <v>1</v>
      </c>
      <c r="AG251" s="59">
        <v>3100000</v>
      </c>
    </row>
    <row r="252" spans="1:33" ht="101.6" customHeight="1" x14ac:dyDescent="0.25">
      <c r="A252" s="58" t="s">
        <v>2444</v>
      </c>
      <c r="B252" s="58"/>
      <c r="C252" s="58" t="s">
        <v>1251</v>
      </c>
      <c r="D252" s="58" t="s">
        <v>2445</v>
      </c>
      <c r="E252" s="58" t="s">
        <v>2446</v>
      </c>
      <c r="F252" s="58" t="s">
        <v>38</v>
      </c>
      <c r="G252" s="58" t="s">
        <v>39</v>
      </c>
      <c r="H252" s="58" t="s">
        <v>2447</v>
      </c>
      <c r="I252" s="58" t="s">
        <v>2448</v>
      </c>
      <c r="J252" s="58" t="s">
        <v>2449</v>
      </c>
      <c r="K252" s="58" t="s">
        <v>2450</v>
      </c>
      <c r="L252" s="58" t="s">
        <v>2451</v>
      </c>
      <c r="M252" s="58" t="s">
        <v>2452</v>
      </c>
      <c r="N252" s="58" t="s">
        <v>2453</v>
      </c>
      <c r="O252" s="58" t="s">
        <v>2454</v>
      </c>
      <c r="P252" s="58" t="s">
        <v>2455</v>
      </c>
      <c r="Q252" s="58"/>
      <c r="R252" s="58" t="s">
        <v>2456</v>
      </c>
      <c r="S252" s="58" t="s">
        <v>2457</v>
      </c>
      <c r="T252" s="58" t="s">
        <v>2458</v>
      </c>
      <c r="U252" s="58" t="s">
        <v>2325</v>
      </c>
      <c r="V252" s="58" t="s">
        <v>2325</v>
      </c>
      <c r="W252" s="58" t="s">
        <v>2343</v>
      </c>
      <c r="X252" s="58"/>
      <c r="Y252" s="58" t="s">
        <v>2459</v>
      </c>
      <c r="Z252" s="59">
        <v>3</v>
      </c>
      <c r="AA252" s="58" t="s">
        <v>2460</v>
      </c>
      <c r="AB252" s="58" t="s">
        <v>2461</v>
      </c>
      <c r="AC252" s="58" t="s">
        <v>2468</v>
      </c>
      <c r="AD252" s="58" t="s">
        <v>2327</v>
      </c>
      <c r="AE252" s="58" t="s">
        <v>2463</v>
      </c>
      <c r="AF252" s="59">
        <v>1</v>
      </c>
      <c r="AG252" s="59">
        <v>18700000</v>
      </c>
    </row>
    <row r="253" spans="1:33" ht="101.6" customHeight="1" x14ac:dyDescent="0.25">
      <c r="A253" s="58" t="s">
        <v>2444</v>
      </c>
      <c r="B253" s="58"/>
      <c r="C253" s="58" t="s">
        <v>1251</v>
      </c>
      <c r="D253" s="58" t="s">
        <v>2445</v>
      </c>
      <c r="E253" s="58" t="s">
        <v>2446</v>
      </c>
      <c r="F253" s="58" t="s">
        <v>38</v>
      </c>
      <c r="G253" s="58" t="s">
        <v>39</v>
      </c>
      <c r="H253" s="58" t="s">
        <v>2447</v>
      </c>
      <c r="I253" s="58" t="s">
        <v>2448</v>
      </c>
      <c r="J253" s="58" t="s">
        <v>2449</v>
      </c>
      <c r="K253" s="58" t="s">
        <v>2450</v>
      </c>
      <c r="L253" s="58" t="s">
        <v>2451</v>
      </c>
      <c r="M253" s="58" t="s">
        <v>2452</v>
      </c>
      <c r="N253" s="58" t="s">
        <v>2453</v>
      </c>
      <c r="O253" s="58" t="s">
        <v>2454</v>
      </c>
      <c r="P253" s="58" t="s">
        <v>2455</v>
      </c>
      <c r="Q253" s="58"/>
      <c r="R253" s="58" t="s">
        <v>2456</v>
      </c>
      <c r="S253" s="58" t="s">
        <v>2457</v>
      </c>
      <c r="T253" s="58" t="s">
        <v>2458</v>
      </c>
      <c r="U253" s="58" t="s">
        <v>2325</v>
      </c>
      <c r="V253" s="58" t="s">
        <v>2325</v>
      </c>
      <c r="W253" s="58" t="s">
        <v>2343</v>
      </c>
      <c r="X253" s="58"/>
      <c r="Y253" s="58" t="s">
        <v>2459</v>
      </c>
      <c r="Z253" s="59">
        <v>4</v>
      </c>
      <c r="AA253" s="58" t="s">
        <v>2460</v>
      </c>
      <c r="AB253" s="58" t="s">
        <v>2461</v>
      </c>
      <c r="AC253" s="58" t="s">
        <v>2464</v>
      </c>
      <c r="AD253" s="58" t="s">
        <v>2327</v>
      </c>
      <c r="AE253" s="58" t="s">
        <v>2463</v>
      </c>
      <c r="AF253" s="59">
        <v>1</v>
      </c>
      <c r="AG253" s="59">
        <v>8550000</v>
      </c>
    </row>
    <row r="254" spans="1:33" ht="101.6" customHeight="1" x14ac:dyDescent="0.25">
      <c r="A254" s="58" t="s">
        <v>2444</v>
      </c>
      <c r="B254" s="58"/>
      <c r="C254" s="58" t="s">
        <v>1251</v>
      </c>
      <c r="D254" s="58" t="s">
        <v>2445</v>
      </c>
      <c r="E254" s="58" t="s">
        <v>2446</v>
      </c>
      <c r="F254" s="58" t="s">
        <v>38</v>
      </c>
      <c r="G254" s="58" t="s">
        <v>39</v>
      </c>
      <c r="H254" s="58" t="s">
        <v>2447</v>
      </c>
      <c r="I254" s="58" t="s">
        <v>2448</v>
      </c>
      <c r="J254" s="58" t="s">
        <v>2449</v>
      </c>
      <c r="K254" s="58" t="s">
        <v>2450</v>
      </c>
      <c r="L254" s="58" t="s">
        <v>2451</v>
      </c>
      <c r="M254" s="58" t="s">
        <v>2452</v>
      </c>
      <c r="N254" s="58" t="s">
        <v>2453</v>
      </c>
      <c r="O254" s="58" t="s">
        <v>2454</v>
      </c>
      <c r="P254" s="58" t="s">
        <v>2455</v>
      </c>
      <c r="Q254" s="58"/>
      <c r="R254" s="58" t="s">
        <v>2456</v>
      </c>
      <c r="S254" s="58" t="s">
        <v>2457</v>
      </c>
      <c r="T254" s="58" t="s">
        <v>2458</v>
      </c>
      <c r="U254" s="58" t="s">
        <v>2325</v>
      </c>
      <c r="V254" s="58" t="s">
        <v>2325</v>
      </c>
      <c r="W254" s="58" t="s">
        <v>2343</v>
      </c>
      <c r="X254" s="58"/>
      <c r="Y254" s="58" t="s">
        <v>2459</v>
      </c>
      <c r="Z254" s="59">
        <v>5</v>
      </c>
      <c r="AA254" s="58" t="s">
        <v>2460</v>
      </c>
      <c r="AB254" s="58" t="s">
        <v>2461</v>
      </c>
      <c r="AC254" s="58" t="s">
        <v>2462</v>
      </c>
      <c r="AD254" s="58" t="s">
        <v>2327</v>
      </c>
      <c r="AE254" s="58" t="s">
        <v>2463</v>
      </c>
      <c r="AF254" s="59">
        <v>1</v>
      </c>
      <c r="AG254" s="59">
        <v>14000000</v>
      </c>
    </row>
    <row r="255" spans="1:33" ht="101.6" customHeight="1" x14ac:dyDescent="0.25">
      <c r="A255" s="58" t="s">
        <v>2444</v>
      </c>
      <c r="B255" s="58"/>
      <c r="C255" s="58" t="s">
        <v>1251</v>
      </c>
      <c r="D255" s="58" t="s">
        <v>2445</v>
      </c>
      <c r="E255" s="58" t="s">
        <v>2446</v>
      </c>
      <c r="F255" s="58" t="s">
        <v>38</v>
      </c>
      <c r="G255" s="58" t="s">
        <v>39</v>
      </c>
      <c r="H255" s="58" t="s">
        <v>2447</v>
      </c>
      <c r="I255" s="58" t="s">
        <v>2448</v>
      </c>
      <c r="J255" s="58" t="s">
        <v>2449</v>
      </c>
      <c r="K255" s="58" t="s">
        <v>2450</v>
      </c>
      <c r="L255" s="58" t="s">
        <v>2451</v>
      </c>
      <c r="M255" s="58" t="s">
        <v>2452</v>
      </c>
      <c r="N255" s="58" t="s">
        <v>2453</v>
      </c>
      <c r="O255" s="58" t="s">
        <v>2454</v>
      </c>
      <c r="P255" s="58" t="s">
        <v>2455</v>
      </c>
      <c r="Q255" s="58"/>
      <c r="R255" s="58" t="s">
        <v>2456</v>
      </c>
      <c r="S255" s="58" t="s">
        <v>2457</v>
      </c>
      <c r="T255" s="58" t="s">
        <v>2458</v>
      </c>
      <c r="U255" s="58" t="s">
        <v>2325</v>
      </c>
      <c r="V255" s="58" t="s">
        <v>2325</v>
      </c>
      <c r="W255" s="58" t="s">
        <v>2343</v>
      </c>
      <c r="X255" s="58"/>
      <c r="Y255" s="58" t="s">
        <v>2459</v>
      </c>
      <c r="Z255" s="59">
        <v>6</v>
      </c>
      <c r="AA255" s="58" t="s">
        <v>2460</v>
      </c>
      <c r="AB255" s="58" t="s">
        <v>2461</v>
      </c>
      <c r="AC255" s="58" t="s">
        <v>2465</v>
      </c>
      <c r="AD255" s="58" t="s">
        <v>2327</v>
      </c>
      <c r="AE255" s="58" t="s">
        <v>2463</v>
      </c>
      <c r="AF255" s="59">
        <v>1</v>
      </c>
      <c r="AG255" s="59">
        <v>4510000</v>
      </c>
    </row>
    <row r="256" spans="1:33" ht="101.6" customHeight="1" x14ac:dyDescent="0.25">
      <c r="A256" s="58" t="s">
        <v>2444</v>
      </c>
      <c r="B256" s="58"/>
      <c r="C256" s="58" t="s">
        <v>1251</v>
      </c>
      <c r="D256" s="58" t="s">
        <v>2445</v>
      </c>
      <c r="E256" s="58" t="s">
        <v>2446</v>
      </c>
      <c r="F256" s="58" t="s">
        <v>38</v>
      </c>
      <c r="G256" s="58" t="s">
        <v>39</v>
      </c>
      <c r="H256" s="58" t="s">
        <v>2447</v>
      </c>
      <c r="I256" s="58" t="s">
        <v>2448</v>
      </c>
      <c r="J256" s="58" t="s">
        <v>2449</v>
      </c>
      <c r="K256" s="58" t="s">
        <v>2450</v>
      </c>
      <c r="L256" s="58" t="s">
        <v>2451</v>
      </c>
      <c r="M256" s="58" t="s">
        <v>2452</v>
      </c>
      <c r="N256" s="58" t="s">
        <v>2453</v>
      </c>
      <c r="O256" s="58" t="s">
        <v>2454</v>
      </c>
      <c r="P256" s="58" t="s">
        <v>2455</v>
      </c>
      <c r="Q256" s="58"/>
      <c r="R256" s="58" t="s">
        <v>2456</v>
      </c>
      <c r="S256" s="58" t="s">
        <v>2457</v>
      </c>
      <c r="T256" s="58" t="s">
        <v>2458</v>
      </c>
      <c r="U256" s="58" t="s">
        <v>2325</v>
      </c>
      <c r="V256" s="58" t="s">
        <v>2325</v>
      </c>
      <c r="W256" s="58" t="s">
        <v>2343</v>
      </c>
      <c r="X256" s="58"/>
      <c r="Y256" s="58" t="s">
        <v>2459</v>
      </c>
      <c r="Z256" s="59">
        <v>7</v>
      </c>
      <c r="AA256" s="58" t="s">
        <v>2460</v>
      </c>
      <c r="AB256" s="58" t="s">
        <v>2461</v>
      </c>
      <c r="AC256" s="58" t="s">
        <v>2327</v>
      </c>
      <c r="AD256" s="58" t="s">
        <v>2327</v>
      </c>
      <c r="AE256" s="58" t="s">
        <v>2463</v>
      </c>
      <c r="AF256" s="59">
        <v>1</v>
      </c>
      <c r="AG256" s="59">
        <v>6900000</v>
      </c>
    </row>
    <row r="257" spans="1:33" ht="101.6" customHeight="1" x14ac:dyDescent="0.25">
      <c r="A257" s="58" t="s">
        <v>2469</v>
      </c>
      <c r="B257" s="58"/>
      <c r="C257" s="58" t="s">
        <v>1251</v>
      </c>
      <c r="D257" s="58" t="s">
        <v>2470</v>
      </c>
      <c r="E257" s="58" t="s">
        <v>37</v>
      </c>
      <c r="F257" s="58" t="s">
        <v>320</v>
      </c>
      <c r="G257" s="58" t="s">
        <v>83</v>
      </c>
      <c r="H257" s="58" t="s">
        <v>2471</v>
      </c>
      <c r="I257" s="58" t="s">
        <v>2472</v>
      </c>
      <c r="J257" s="58" t="s">
        <v>2473</v>
      </c>
      <c r="K257" s="58" t="s">
        <v>2474</v>
      </c>
      <c r="L257" s="58" t="s">
        <v>2475</v>
      </c>
      <c r="M257" s="58" t="s">
        <v>2476</v>
      </c>
      <c r="N257" s="58" t="s">
        <v>2477</v>
      </c>
      <c r="O257" s="58"/>
      <c r="P257" s="58"/>
      <c r="Q257" s="58" t="s">
        <v>2478</v>
      </c>
      <c r="R257" s="58" t="s">
        <v>2479</v>
      </c>
      <c r="S257" s="58" t="s">
        <v>2480</v>
      </c>
      <c r="T257" s="58" t="s">
        <v>2481</v>
      </c>
      <c r="U257" s="58" t="s">
        <v>2325</v>
      </c>
      <c r="V257" s="58" t="s">
        <v>2325</v>
      </c>
      <c r="W257" s="58" t="s">
        <v>2442</v>
      </c>
      <c r="X257" s="58"/>
      <c r="Y257" s="58" t="s">
        <v>2482</v>
      </c>
      <c r="Z257" s="59">
        <v>1</v>
      </c>
      <c r="AA257" s="58" t="s">
        <v>305</v>
      </c>
      <c r="AB257" s="58" t="s">
        <v>2486</v>
      </c>
      <c r="AC257" s="58"/>
      <c r="AD257" s="58"/>
      <c r="AE257" s="58" t="s">
        <v>308</v>
      </c>
      <c r="AF257" s="59">
        <v>1</v>
      </c>
      <c r="AG257" s="59">
        <v>2221823.5</v>
      </c>
    </row>
    <row r="258" spans="1:33" ht="101.6" customHeight="1" x14ac:dyDescent="0.25">
      <c r="A258" s="58" t="s">
        <v>2469</v>
      </c>
      <c r="B258" s="58"/>
      <c r="C258" s="58" t="s">
        <v>1251</v>
      </c>
      <c r="D258" s="58" t="s">
        <v>2470</v>
      </c>
      <c r="E258" s="58" t="s">
        <v>37</v>
      </c>
      <c r="F258" s="58" t="s">
        <v>320</v>
      </c>
      <c r="G258" s="58" t="s">
        <v>83</v>
      </c>
      <c r="H258" s="58" t="s">
        <v>2471</v>
      </c>
      <c r="I258" s="58" t="s">
        <v>2472</v>
      </c>
      <c r="J258" s="58" t="s">
        <v>2473</v>
      </c>
      <c r="K258" s="58" t="s">
        <v>2474</v>
      </c>
      <c r="L258" s="58" t="s">
        <v>2475</v>
      </c>
      <c r="M258" s="58" t="s">
        <v>2476</v>
      </c>
      <c r="N258" s="58" t="s">
        <v>2477</v>
      </c>
      <c r="O258" s="58"/>
      <c r="P258" s="58"/>
      <c r="Q258" s="58" t="s">
        <v>2478</v>
      </c>
      <c r="R258" s="58" t="s">
        <v>2479</v>
      </c>
      <c r="S258" s="58" t="s">
        <v>2480</v>
      </c>
      <c r="T258" s="58" t="s">
        <v>2481</v>
      </c>
      <c r="U258" s="58" t="s">
        <v>2325</v>
      </c>
      <c r="V258" s="58" t="s">
        <v>2325</v>
      </c>
      <c r="W258" s="58" t="s">
        <v>2442</v>
      </c>
      <c r="X258" s="58"/>
      <c r="Y258" s="58" t="s">
        <v>2482</v>
      </c>
      <c r="Z258" s="59">
        <v>2</v>
      </c>
      <c r="AA258" s="58" t="s">
        <v>305</v>
      </c>
      <c r="AB258" s="58" t="s">
        <v>2487</v>
      </c>
      <c r="AC258" s="58"/>
      <c r="AD258" s="58"/>
      <c r="AE258" s="58" t="s">
        <v>308</v>
      </c>
      <c r="AF258" s="59">
        <v>1</v>
      </c>
      <c r="AG258" s="59">
        <v>516958</v>
      </c>
    </row>
    <row r="259" spans="1:33" ht="101.6" customHeight="1" x14ac:dyDescent="0.25">
      <c r="A259" s="58" t="s">
        <v>2469</v>
      </c>
      <c r="B259" s="58"/>
      <c r="C259" s="58" t="s">
        <v>1251</v>
      </c>
      <c r="D259" s="58" t="s">
        <v>2470</v>
      </c>
      <c r="E259" s="58" t="s">
        <v>37</v>
      </c>
      <c r="F259" s="58" t="s">
        <v>320</v>
      </c>
      <c r="G259" s="58" t="s">
        <v>83</v>
      </c>
      <c r="H259" s="58" t="s">
        <v>2471</v>
      </c>
      <c r="I259" s="58" t="s">
        <v>2472</v>
      </c>
      <c r="J259" s="58" t="s">
        <v>2473</v>
      </c>
      <c r="K259" s="58" t="s">
        <v>2474</v>
      </c>
      <c r="L259" s="58" t="s">
        <v>2475</v>
      </c>
      <c r="M259" s="58" t="s">
        <v>2476</v>
      </c>
      <c r="N259" s="58" t="s">
        <v>2477</v>
      </c>
      <c r="O259" s="58"/>
      <c r="P259" s="58"/>
      <c r="Q259" s="58" t="s">
        <v>2478</v>
      </c>
      <c r="R259" s="58" t="s">
        <v>2479</v>
      </c>
      <c r="S259" s="58" t="s">
        <v>2480</v>
      </c>
      <c r="T259" s="58" t="s">
        <v>2481</v>
      </c>
      <c r="U259" s="58" t="s">
        <v>2325</v>
      </c>
      <c r="V259" s="58" t="s">
        <v>2325</v>
      </c>
      <c r="W259" s="58" t="s">
        <v>2442</v>
      </c>
      <c r="X259" s="58"/>
      <c r="Y259" s="58" t="s">
        <v>2482</v>
      </c>
      <c r="Z259" s="59">
        <v>3</v>
      </c>
      <c r="AA259" s="58" t="s">
        <v>305</v>
      </c>
      <c r="AB259" s="58" t="s">
        <v>2483</v>
      </c>
      <c r="AC259" s="58"/>
      <c r="AD259" s="58"/>
      <c r="AE259" s="58" t="s">
        <v>308</v>
      </c>
      <c r="AF259" s="59">
        <v>1</v>
      </c>
      <c r="AG259" s="59">
        <v>58107.83</v>
      </c>
    </row>
    <row r="260" spans="1:33" ht="101.6" customHeight="1" x14ac:dyDescent="0.25">
      <c r="A260" s="58" t="s">
        <v>2469</v>
      </c>
      <c r="B260" s="58"/>
      <c r="C260" s="58" t="s">
        <v>1251</v>
      </c>
      <c r="D260" s="58" t="s">
        <v>2470</v>
      </c>
      <c r="E260" s="58" t="s">
        <v>37</v>
      </c>
      <c r="F260" s="58" t="s">
        <v>320</v>
      </c>
      <c r="G260" s="58" t="s">
        <v>83</v>
      </c>
      <c r="H260" s="58" t="s">
        <v>2471</v>
      </c>
      <c r="I260" s="58" t="s">
        <v>2472</v>
      </c>
      <c r="J260" s="58" t="s">
        <v>2473</v>
      </c>
      <c r="K260" s="58" t="s">
        <v>2474</v>
      </c>
      <c r="L260" s="58" t="s">
        <v>2475</v>
      </c>
      <c r="M260" s="58" t="s">
        <v>2476</v>
      </c>
      <c r="N260" s="58" t="s">
        <v>2477</v>
      </c>
      <c r="O260" s="58"/>
      <c r="P260" s="58"/>
      <c r="Q260" s="58" t="s">
        <v>2478</v>
      </c>
      <c r="R260" s="58" t="s">
        <v>2479</v>
      </c>
      <c r="S260" s="58" t="s">
        <v>2480</v>
      </c>
      <c r="T260" s="58" t="s">
        <v>2481</v>
      </c>
      <c r="U260" s="58" t="s">
        <v>2325</v>
      </c>
      <c r="V260" s="58" t="s">
        <v>2325</v>
      </c>
      <c r="W260" s="58" t="s">
        <v>2442</v>
      </c>
      <c r="X260" s="58"/>
      <c r="Y260" s="58" t="s">
        <v>2482</v>
      </c>
      <c r="Z260" s="59">
        <v>4</v>
      </c>
      <c r="AA260" s="58" t="s">
        <v>305</v>
      </c>
      <c r="AB260" s="58" t="s">
        <v>2483</v>
      </c>
      <c r="AC260" s="58"/>
      <c r="AD260" s="58"/>
      <c r="AE260" s="58" t="s">
        <v>308</v>
      </c>
      <c r="AF260" s="59">
        <v>1</v>
      </c>
      <c r="AG260" s="59">
        <v>87310.17</v>
      </c>
    </row>
    <row r="261" spans="1:33" ht="101.6" customHeight="1" x14ac:dyDescent="0.25">
      <c r="A261" s="58" t="s">
        <v>2469</v>
      </c>
      <c r="B261" s="58"/>
      <c r="C261" s="58" t="s">
        <v>1251</v>
      </c>
      <c r="D261" s="58" t="s">
        <v>2470</v>
      </c>
      <c r="E261" s="58" t="s">
        <v>37</v>
      </c>
      <c r="F261" s="58" t="s">
        <v>320</v>
      </c>
      <c r="G261" s="58" t="s">
        <v>83</v>
      </c>
      <c r="H261" s="58" t="s">
        <v>2471</v>
      </c>
      <c r="I261" s="58" t="s">
        <v>2472</v>
      </c>
      <c r="J261" s="58" t="s">
        <v>2473</v>
      </c>
      <c r="K261" s="58" t="s">
        <v>2474</v>
      </c>
      <c r="L261" s="58" t="s">
        <v>2475</v>
      </c>
      <c r="M261" s="58" t="s">
        <v>2476</v>
      </c>
      <c r="N261" s="58" t="s">
        <v>2477</v>
      </c>
      <c r="O261" s="58"/>
      <c r="P261" s="58"/>
      <c r="Q261" s="58" t="s">
        <v>2478</v>
      </c>
      <c r="R261" s="58" t="s">
        <v>2479</v>
      </c>
      <c r="S261" s="58" t="s">
        <v>2480</v>
      </c>
      <c r="T261" s="58" t="s">
        <v>2481</v>
      </c>
      <c r="U261" s="58" t="s">
        <v>2325</v>
      </c>
      <c r="V261" s="58" t="s">
        <v>2325</v>
      </c>
      <c r="W261" s="58" t="s">
        <v>2442</v>
      </c>
      <c r="X261" s="58"/>
      <c r="Y261" s="58" t="s">
        <v>2482</v>
      </c>
      <c r="Z261" s="59">
        <v>5</v>
      </c>
      <c r="AA261" s="58" t="s">
        <v>305</v>
      </c>
      <c r="AB261" s="58" t="s">
        <v>2358</v>
      </c>
      <c r="AC261" s="58"/>
      <c r="AD261" s="58"/>
      <c r="AE261" s="58" t="s">
        <v>308</v>
      </c>
      <c r="AF261" s="59">
        <v>1</v>
      </c>
      <c r="AG261" s="59">
        <v>3564505.75</v>
      </c>
    </row>
    <row r="262" spans="1:33" ht="101.6" customHeight="1" x14ac:dyDescent="0.25">
      <c r="A262" s="58" t="s">
        <v>2469</v>
      </c>
      <c r="B262" s="58"/>
      <c r="C262" s="58" t="s">
        <v>1251</v>
      </c>
      <c r="D262" s="58" t="s">
        <v>2470</v>
      </c>
      <c r="E262" s="58" t="s">
        <v>37</v>
      </c>
      <c r="F262" s="58" t="s">
        <v>320</v>
      </c>
      <c r="G262" s="58" t="s">
        <v>83</v>
      </c>
      <c r="H262" s="58" t="s">
        <v>2471</v>
      </c>
      <c r="I262" s="58" t="s">
        <v>2472</v>
      </c>
      <c r="J262" s="58" t="s">
        <v>2473</v>
      </c>
      <c r="K262" s="58" t="s">
        <v>2474</v>
      </c>
      <c r="L262" s="58" t="s">
        <v>2475</v>
      </c>
      <c r="M262" s="58" t="s">
        <v>2476</v>
      </c>
      <c r="N262" s="58" t="s">
        <v>2477</v>
      </c>
      <c r="O262" s="58"/>
      <c r="P262" s="58"/>
      <c r="Q262" s="58" t="s">
        <v>2478</v>
      </c>
      <c r="R262" s="58" t="s">
        <v>2479</v>
      </c>
      <c r="S262" s="58" t="s">
        <v>2480</v>
      </c>
      <c r="T262" s="58" t="s">
        <v>2481</v>
      </c>
      <c r="U262" s="58" t="s">
        <v>2325</v>
      </c>
      <c r="V262" s="58" t="s">
        <v>2325</v>
      </c>
      <c r="W262" s="58" t="s">
        <v>2442</v>
      </c>
      <c r="X262" s="58"/>
      <c r="Y262" s="58" t="s">
        <v>2482</v>
      </c>
      <c r="Z262" s="59">
        <v>6</v>
      </c>
      <c r="AA262" s="58" t="s">
        <v>2484</v>
      </c>
      <c r="AB262" s="58" t="s">
        <v>2485</v>
      </c>
      <c r="AC262" s="58"/>
      <c r="AD262" s="58"/>
      <c r="AE262" s="58" t="s">
        <v>57</v>
      </c>
      <c r="AF262" s="59">
        <v>1</v>
      </c>
      <c r="AG262" s="59">
        <v>4529416.67</v>
      </c>
    </row>
    <row r="263" spans="1:33" ht="101.6" customHeight="1" x14ac:dyDescent="0.25">
      <c r="A263" s="58" t="s">
        <v>2488</v>
      </c>
      <c r="B263" s="58" t="s">
        <v>2489</v>
      </c>
      <c r="C263" s="58" t="s">
        <v>35</v>
      </c>
      <c r="D263" s="58" t="s">
        <v>2490</v>
      </c>
      <c r="E263" s="58" t="s">
        <v>37</v>
      </c>
      <c r="F263" s="58" t="s">
        <v>38</v>
      </c>
      <c r="G263" s="58" t="s">
        <v>83</v>
      </c>
      <c r="H263" s="58" t="s">
        <v>2491</v>
      </c>
      <c r="I263" s="58" t="s">
        <v>2492</v>
      </c>
      <c r="J263" s="58" t="s">
        <v>2493</v>
      </c>
      <c r="K263" s="58" t="s">
        <v>2494</v>
      </c>
      <c r="L263" s="58" t="s">
        <v>2495</v>
      </c>
      <c r="M263" s="58" t="s">
        <v>2496</v>
      </c>
      <c r="N263" s="58" t="s">
        <v>2497</v>
      </c>
      <c r="O263" s="58"/>
      <c r="P263" s="58"/>
      <c r="Q263" s="58" t="s">
        <v>2498</v>
      </c>
      <c r="R263" s="58" t="s">
        <v>2499</v>
      </c>
      <c r="S263" s="58" t="s">
        <v>2500</v>
      </c>
      <c r="T263" s="58" t="s">
        <v>2501</v>
      </c>
      <c r="U263" s="58" t="s">
        <v>2502</v>
      </c>
      <c r="V263" s="58" t="s">
        <v>2502</v>
      </c>
      <c r="W263" s="58" t="s">
        <v>2502</v>
      </c>
      <c r="X263" s="58" t="s">
        <v>52</v>
      </c>
      <c r="Y263" s="58" t="s">
        <v>2503</v>
      </c>
      <c r="Z263" s="59">
        <v>1</v>
      </c>
      <c r="AA263" s="58" t="s">
        <v>2504</v>
      </c>
      <c r="AB263" s="58" t="s">
        <v>2505</v>
      </c>
      <c r="AC263" s="58" t="s">
        <v>2492</v>
      </c>
      <c r="AD263" s="58" t="s">
        <v>2506</v>
      </c>
      <c r="AE263" s="58" t="s">
        <v>610</v>
      </c>
      <c r="AF263" s="59">
        <v>1</v>
      </c>
      <c r="AG263" s="59">
        <v>5000000</v>
      </c>
    </row>
    <row r="264" spans="1:33" ht="101.6" customHeight="1" x14ac:dyDescent="0.25">
      <c r="A264" s="58" t="s">
        <v>2507</v>
      </c>
      <c r="B264" s="58" t="s">
        <v>2508</v>
      </c>
      <c r="C264" s="58" t="s">
        <v>35</v>
      </c>
      <c r="D264" s="58" t="s">
        <v>2509</v>
      </c>
      <c r="E264" s="58" t="s">
        <v>37</v>
      </c>
      <c r="F264" s="58" t="s">
        <v>38</v>
      </c>
      <c r="G264" s="58" t="s">
        <v>39</v>
      </c>
      <c r="H264" s="58" t="s">
        <v>1022</v>
      </c>
      <c r="I264" s="58" t="s">
        <v>2510</v>
      </c>
      <c r="J264" s="58" t="s">
        <v>2511</v>
      </c>
      <c r="K264" s="58" t="s">
        <v>2512</v>
      </c>
      <c r="L264" s="58" t="s">
        <v>2513</v>
      </c>
      <c r="M264" s="58" t="s">
        <v>2514</v>
      </c>
      <c r="N264" s="58" t="s">
        <v>2515</v>
      </c>
      <c r="O264" s="58"/>
      <c r="P264" s="58"/>
      <c r="Q264" s="58" t="s">
        <v>2516</v>
      </c>
      <c r="R264" s="58" t="s">
        <v>2517</v>
      </c>
      <c r="S264" s="58" t="s">
        <v>2518</v>
      </c>
      <c r="T264" s="58" t="s">
        <v>2519</v>
      </c>
      <c r="U264" s="58" t="s">
        <v>2520</v>
      </c>
      <c r="V264" s="58" t="s">
        <v>2520</v>
      </c>
      <c r="W264" s="58" t="s">
        <v>2521</v>
      </c>
      <c r="X264" s="58" t="s">
        <v>263</v>
      </c>
      <c r="Y264" s="58" t="s">
        <v>2522</v>
      </c>
      <c r="Z264" s="59">
        <v>1</v>
      </c>
      <c r="AA264" s="58" t="s">
        <v>54</v>
      </c>
      <c r="AB264" s="58" t="s">
        <v>942</v>
      </c>
      <c r="AC264" s="58" t="s">
        <v>2510</v>
      </c>
      <c r="AD264" s="58" t="s">
        <v>2523</v>
      </c>
      <c r="AE264" s="58" t="s">
        <v>57</v>
      </c>
      <c r="AF264" s="59">
        <v>1</v>
      </c>
      <c r="AG264" s="59">
        <v>600000</v>
      </c>
    </row>
    <row r="265" spans="1:33" ht="101.6" customHeight="1" x14ac:dyDescent="0.25">
      <c r="A265" s="58" t="s">
        <v>2524</v>
      </c>
      <c r="B265" s="58" t="s">
        <v>2525</v>
      </c>
      <c r="C265" s="58" t="s">
        <v>35</v>
      </c>
      <c r="D265" s="58" t="s">
        <v>2526</v>
      </c>
      <c r="E265" s="58" t="s">
        <v>82</v>
      </c>
      <c r="F265" s="58" t="s">
        <v>320</v>
      </c>
      <c r="G265" s="58" t="s">
        <v>252</v>
      </c>
      <c r="H265" s="58" t="s">
        <v>2527</v>
      </c>
      <c r="I265" s="58" t="s">
        <v>2528</v>
      </c>
      <c r="J265" s="58" t="s">
        <v>2529</v>
      </c>
      <c r="K265" s="58" t="s">
        <v>2530</v>
      </c>
      <c r="L265" s="58" t="s">
        <v>2531</v>
      </c>
      <c r="M265" s="58" t="s">
        <v>2532</v>
      </c>
      <c r="N265" s="58" t="s">
        <v>2533</v>
      </c>
      <c r="O265" s="58"/>
      <c r="P265" s="58"/>
      <c r="Q265" s="58" t="s">
        <v>2534</v>
      </c>
      <c r="R265" s="58" t="s">
        <v>2535</v>
      </c>
      <c r="S265" s="58" t="s">
        <v>582</v>
      </c>
      <c r="T265" s="58" t="s">
        <v>2536</v>
      </c>
      <c r="U265" s="58" t="s">
        <v>2537</v>
      </c>
      <c r="V265" s="58" t="s">
        <v>2538</v>
      </c>
      <c r="W265" s="58" t="s">
        <v>2539</v>
      </c>
      <c r="X265" s="58" t="s">
        <v>174</v>
      </c>
      <c r="Y265" s="58" t="s">
        <v>2540</v>
      </c>
      <c r="Z265" s="59">
        <v>1</v>
      </c>
      <c r="AA265" s="58" t="s">
        <v>2541</v>
      </c>
      <c r="AB265" s="58" t="s">
        <v>2542</v>
      </c>
      <c r="AC265" s="58"/>
      <c r="AD265" s="58"/>
      <c r="AE265" s="58" t="s">
        <v>2543</v>
      </c>
      <c r="AF265" s="59">
        <v>1</v>
      </c>
      <c r="AG265" s="59">
        <v>1</v>
      </c>
    </row>
    <row r="266" spans="1:33" ht="101.6" customHeight="1" x14ac:dyDescent="0.25">
      <c r="A266" s="58" t="s">
        <v>2544</v>
      </c>
      <c r="B266" s="58" t="s">
        <v>2545</v>
      </c>
      <c r="C266" s="58" t="s">
        <v>35</v>
      </c>
      <c r="D266" s="58" t="s">
        <v>2546</v>
      </c>
      <c r="E266" s="58" t="s">
        <v>37</v>
      </c>
      <c r="F266" s="58" t="s">
        <v>38</v>
      </c>
      <c r="G266" s="58" t="s">
        <v>39</v>
      </c>
      <c r="H266" s="58" t="s">
        <v>779</v>
      </c>
      <c r="I266" s="58" t="s">
        <v>2547</v>
      </c>
      <c r="J266" s="58" t="s">
        <v>2548</v>
      </c>
      <c r="K266" s="58" t="s">
        <v>2549</v>
      </c>
      <c r="L266" s="58" t="s">
        <v>2550</v>
      </c>
      <c r="M266" s="58" t="s">
        <v>2551</v>
      </c>
      <c r="N266" s="58" t="s">
        <v>2552</v>
      </c>
      <c r="O266" s="58"/>
      <c r="P266" s="58"/>
      <c r="Q266" s="58" t="s">
        <v>2553</v>
      </c>
      <c r="R266" s="58" t="s">
        <v>2554</v>
      </c>
      <c r="S266" s="58" t="s">
        <v>2555</v>
      </c>
      <c r="T266" s="58" t="s">
        <v>2556</v>
      </c>
      <c r="U266" s="58" t="s">
        <v>2557</v>
      </c>
      <c r="V266" s="58" t="s">
        <v>2538</v>
      </c>
      <c r="W266" s="58" t="s">
        <v>2557</v>
      </c>
      <c r="X266" s="58" t="s">
        <v>547</v>
      </c>
      <c r="Y266" s="58" t="s">
        <v>2558</v>
      </c>
      <c r="Z266" s="59">
        <v>1</v>
      </c>
      <c r="AA266" s="58" t="s">
        <v>2559</v>
      </c>
      <c r="AB266" s="58" t="s">
        <v>2560</v>
      </c>
      <c r="AC266" s="58" t="s">
        <v>2547</v>
      </c>
      <c r="AD266" s="58" t="s">
        <v>2561</v>
      </c>
      <c r="AE266" s="58" t="s">
        <v>290</v>
      </c>
      <c r="AF266" s="59">
        <v>1</v>
      </c>
      <c r="AG266" s="59">
        <v>689865</v>
      </c>
    </row>
    <row r="267" spans="1:33" ht="101.6" customHeight="1" x14ac:dyDescent="0.25">
      <c r="A267" s="58" t="s">
        <v>2562</v>
      </c>
      <c r="B267" s="58" t="s">
        <v>2563</v>
      </c>
      <c r="C267" s="58" t="s">
        <v>35</v>
      </c>
      <c r="D267" s="58" t="s">
        <v>2564</v>
      </c>
      <c r="E267" s="58" t="s">
        <v>82</v>
      </c>
      <c r="F267" s="58" t="s">
        <v>105</v>
      </c>
      <c r="G267" s="58" t="s">
        <v>83</v>
      </c>
      <c r="H267" s="58" t="s">
        <v>2565</v>
      </c>
      <c r="I267" s="58" t="s">
        <v>2566</v>
      </c>
      <c r="J267" s="58" t="s">
        <v>2567</v>
      </c>
      <c r="K267" s="58" t="s">
        <v>2568</v>
      </c>
      <c r="L267" s="58" t="s">
        <v>2569</v>
      </c>
      <c r="M267" s="58" t="s">
        <v>2570</v>
      </c>
      <c r="N267" s="58" t="s">
        <v>2571</v>
      </c>
      <c r="O267" s="58"/>
      <c r="P267" s="58"/>
      <c r="Q267" s="58" t="s">
        <v>2572</v>
      </c>
      <c r="R267" s="58" t="s">
        <v>2573</v>
      </c>
      <c r="S267" s="58" t="s">
        <v>543</v>
      </c>
      <c r="T267" s="58" t="s">
        <v>2574</v>
      </c>
      <c r="U267" s="58" t="s">
        <v>2557</v>
      </c>
      <c r="V267" s="58" t="s">
        <v>2538</v>
      </c>
      <c r="W267" s="58" t="s">
        <v>2557</v>
      </c>
      <c r="X267" s="58" t="s">
        <v>174</v>
      </c>
      <c r="Y267" s="58" t="s">
        <v>2575</v>
      </c>
      <c r="Z267" s="59">
        <v>1</v>
      </c>
      <c r="AA267" s="58" t="s">
        <v>1123</v>
      </c>
      <c r="AB267" s="58" t="s">
        <v>1124</v>
      </c>
      <c r="AC267" s="58" t="s">
        <v>2566</v>
      </c>
      <c r="AD267" s="58" t="s">
        <v>2561</v>
      </c>
      <c r="AE267" s="58" t="s">
        <v>1018</v>
      </c>
      <c r="AF267" s="59">
        <v>1</v>
      </c>
      <c r="AG267" s="59">
        <v>6600000</v>
      </c>
    </row>
    <row r="268" spans="1:33" ht="101.6" customHeight="1" x14ac:dyDescent="0.25">
      <c r="A268" s="58" t="s">
        <v>2562</v>
      </c>
      <c r="B268" s="58" t="s">
        <v>2563</v>
      </c>
      <c r="C268" s="58" t="s">
        <v>35</v>
      </c>
      <c r="D268" s="58" t="s">
        <v>2564</v>
      </c>
      <c r="E268" s="58" t="s">
        <v>82</v>
      </c>
      <c r="F268" s="58" t="s">
        <v>105</v>
      </c>
      <c r="G268" s="58" t="s">
        <v>83</v>
      </c>
      <c r="H268" s="58" t="s">
        <v>2565</v>
      </c>
      <c r="I268" s="58" t="s">
        <v>2566</v>
      </c>
      <c r="J268" s="58" t="s">
        <v>2567</v>
      </c>
      <c r="K268" s="58" t="s">
        <v>2568</v>
      </c>
      <c r="L268" s="58" t="s">
        <v>2569</v>
      </c>
      <c r="M268" s="58" t="s">
        <v>2570</v>
      </c>
      <c r="N268" s="58" t="s">
        <v>2571</v>
      </c>
      <c r="O268" s="58"/>
      <c r="P268" s="58"/>
      <c r="Q268" s="58" t="s">
        <v>2572</v>
      </c>
      <c r="R268" s="58" t="s">
        <v>2573</v>
      </c>
      <c r="S268" s="58" t="s">
        <v>543</v>
      </c>
      <c r="T268" s="58" t="s">
        <v>2574</v>
      </c>
      <c r="U268" s="58" t="s">
        <v>2557</v>
      </c>
      <c r="V268" s="58" t="s">
        <v>2538</v>
      </c>
      <c r="W268" s="58" t="s">
        <v>2557</v>
      </c>
      <c r="X268" s="58" t="s">
        <v>174</v>
      </c>
      <c r="Y268" s="58" t="s">
        <v>2575</v>
      </c>
      <c r="Z268" s="59">
        <v>2</v>
      </c>
      <c r="AA268" s="58" t="s">
        <v>1123</v>
      </c>
      <c r="AB268" s="58" t="s">
        <v>1124</v>
      </c>
      <c r="AC268" s="58" t="s">
        <v>2566</v>
      </c>
      <c r="AD268" s="58" t="s">
        <v>2561</v>
      </c>
      <c r="AE268" s="58" t="s">
        <v>1018</v>
      </c>
      <c r="AF268" s="59">
        <v>1</v>
      </c>
      <c r="AG268" s="59">
        <v>5850000</v>
      </c>
    </row>
    <row r="269" spans="1:33" ht="101.6" customHeight="1" x14ac:dyDescent="0.25">
      <c r="A269" s="58" t="s">
        <v>2562</v>
      </c>
      <c r="B269" s="58" t="s">
        <v>2563</v>
      </c>
      <c r="C269" s="58" t="s">
        <v>35</v>
      </c>
      <c r="D269" s="58" t="s">
        <v>2564</v>
      </c>
      <c r="E269" s="58" t="s">
        <v>82</v>
      </c>
      <c r="F269" s="58" t="s">
        <v>105</v>
      </c>
      <c r="G269" s="58" t="s">
        <v>83</v>
      </c>
      <c r="H269" s="58" t="s">
        <v>2565</v>
      </c>
      <c r="I269" s="58" t="s">
        <v>2566</v>
      </c>
      <c r="J269" s="58" t="s">
        <v>2567</v>
      </c>
      <c r="K269" s="58" t="s">
        <v>2568</v>
      </c>
      <c r="L269" s="58" t="s">
        <v>2569</v>
      </c>
      <c r="M269" s="58" t="s">
        <v>2570</v>
      </c>
      <c r="N269" s="58" t="s">
        <v>2571</v>
      </c>
      <c r="O269" s="58"/>
      <c r="P269" s="58"/>
      <c r="Q269" s="58" t="s">
        <v>2572</v>
      </c>
      <c r="R269" s="58" t="s">
        <v>2573</v>
      </c>
      <c r="S269" s="58" t="s">
        <v>543</v>
      </c>
      <c r="T269" s="58" t="s">
        <v>2574</v>
      </c>
      <c r="U269" s="58" t="s">
        <v>2557</v>
      </c>
      <c r="V269" s="58" t="s">
        <v>2538</v>
      </c>
      <c r="W269" s="58" t="s">
        <v>2557</v>
      </c>
      <c r="X269" s="58" t="s">
        <v>174</v>
      </c>
      <c r="Y269" s="58" t="s">
        <v>2575</v>
      </c>
      <c r="Z269" s="59">
        <v>3</v>
      </c>
      <c r="AA269" s="58" t="s">
        <v>1123</v>
      </c>
      <c r="AB269" s="58" t="s">
        <v>1124</v>
      </c>
      <c r="AC269" s="58" t="s">
        <v>2566</v>
      </c>
      <c r="AD269" s="58" t="s">
        <v>2561</v>
      </c>
      <c r="AE269" s="58" t="s">
        <v>1018</v>
      </c>
      <c r="AF269" s="59">
        <v>1</v>
      </c>
      <c r="AG269" s="59">
        <v>5700000</v>
      </c>
    </row>
    <row r="270" spans="1:33" ht="101.6" customHeight="1" x14ac:dyDescent="0.25">
      <c r="A270" s="58" t="s">
        <v>2562</v>
      </c>
      <c r="B270" s="58" t="s">
        <v>2563</v>
      </c>
      <c r="C270" s="58" t="s">
        <v>35</v>
      </c>
      <c r="D270" s="58" t="s">
        <v>2564</v>
      </c>
      <c r="E270" s="58" t="s">
        <v>82</v>
      </c>
      <c r="F270" s="58" t="s">
        <v>105</v>
      </c>
      <c r="G270" s="58" t="s">
        <v>83</v>
      </c>
      <c r="H270" s="58" t="s">
        <v>2565</v>
      </c>
      <c r="I270" s="58" t="s">
        <v>2566</v>
      </c>
      <c r="J270" s="58" t="s">
        <v>2567</v>
      </c>
      <c r="K270" s="58" t="s">
        <v>2568</v>
      </c>
      <c r="L270" s="58" t="s">
        <v>2569</v>
      </c>
      <c r="M270" s="58" t="s">
        <v>2570</v>
      </c>
      <c r="N270" s="58" t="s">
        <v>2571</v>
      </c>
      <c r="O270" s="58"/>
      <c r="P270" s="58"/>
      <c r="Q270" s="58" t="s">
        <v>2572</v>
      </c>
      <c r="R270" s="58" t="s">
        <v>2573</v>
      </c>
      <c r="S270" s="58" t="s">
        <v>543</v>
      </c>
      <c r="T270" s="58" t="s">
        <v>2574</v>
      </c>
      <c r="U270" s="58" t="s">
        <v>2557</v>
      </c>
      <c r="V270" s="58" t="s">
        <v>2538</v>
      </c>
      <c r="W270" s="58" t="s">
        <v>2557</v>
      </c>
      <c r="X270" s="58" t="s">
        <v>174</v>
      </c>
      <c r="Y270" s="58" t="s">
        <v>2575</v>
      </c>
      <c r="Z270" s="59">
        <v>4</v>
      </c>
      <c r="AA270" s="58" t="s">
        <v>1123</v>
      </c>
      <c r="AB270" s="58" t="s">
        <v>1124</v>
      </c>
      <c r="AC270" s="58" t="s">
        <v>2566</v>
      </c>
      <c r="AD270" s="58" t="s">
        <v>2561</v>
      </c>
      <c r="AE270" s="58" t="s">
        <v>1018</v>
      </c>
      <c r="AF270" s="59">
        <v>1</v>
      </c>
      <c r="AG270" s="59">
        <v>6900000</v>
      </c>
    </row>
    <row r="271" spans="1:33" ht="101.6" customHeight="1" x14ac:dyDescent="0.25">
      <c r="A271" s="58" t="s">
        <v>2562</v>
      </c>
      <c r="B271" s="58" t="s">
        <v>2563</v>
      </c>
      <c r="C271" s="58" t="s">
        <v>35</v>
      </c>
      <c r="D271" s="58" t="s">
        <v>2564</v>
      </c>
      <c r="E271" s="58" t="s">
        <v>82</v>
      </c>
      <c r="F271" s="58" t="s">
        <v>105</v>
      </c>
      <c r="G271" s="58" t="s">
        <v>83</v>
      </c>
      <c r="H271" s="58" t="s">
        <v>2565</v>
      </c>
      <c r="I271" s="58" t="s">
        <v>2566</v>
      </c>
      <c r="J271" s="58" t="s">
        <v>2567</v>
      </c>
      <c r="K271" s="58" t="s">
        <v>2568</v>
      </c>
      <c r="L271" s="58" t="s">
        <v>2569</v>
      </c>
      <c r="M271" s="58" t="s">
        <v>2570</v>
      </c>
      <c r="N271" s="58" t="s">
        <v>2571</v>
      </c>
      <c r="O271" s="58"/>
      <c r="P271" s="58"/>
      <c r="Q271" s="58" t="s">
        <v>2572</v>
      </c>
      <c r="R271" s="58" t="s">
        <v>2573</v>
      </c>
      <c r="S271" s="58" t="s">
        <v>543</v>
      </c>
      <c r="T271" s="58" t="s">
        <v>2574</v>
      </c>
      <c r="U271" s="58" t="s">
        <v>2557</v>
      </c>
      <c r="V271" s="58" t="s">
        <v>2538</v>
      </c>
      <c r="W271" s="58" t="s">
        <v>2557</v>
      </c>
      <c r="X271" s="58" t="s">
        <v>174</v>
      </c>
      <c r="Y271" s="58" t="s">
        <v>2575</v>
      </c>
      <c r="Z271" s="59">
        <v>5</v>
      </c>
      <c r="AA271" s="58" t="s">
        <v>1123</v>
      </c>
      <c r="AB271" s="58" t="s">
        <v>1124</v>
      </c>
      <c r="AC271" s="58" t="s">
        <v>2566</v>
      </c>
      <c r="AD271" s="58" t="s">
        <v>2561</v>
      </c>
      <c r="AE271" s="58" t="s">
        <v>1018</v>
      </c>
      <c r="AF271" s="59">
        <v>1</v>
      </c>
      <c r="AG271" s="59">
        <v>9300000</v>
      </c>
    </row>
    <row r="272" spans="1:33" ht="101.6" customHeight="1" x14ac:dyDescent="0.25">
      <c r="A272" s="58" t="s">
        <v>2562</v>
      </c>
      <c r="B272" s="58" t="s">
        <v>2563</v>
      </c>
      <c r="C272" s="58" t="s">
        <v>35</v>
      </c>
      <c r="D272" s="58" t="s">
        <v>2564</v>
      </c>
      <c r="E272" s="58" t="s">
        <v>82</v>
      </c>
      <c r="F272" s="58" t="s">
        <v>105</v>
      </c>
      <c r="G272" s="58" t="s">
        <v>83</v>
      </c>
      <c r="H272" s="58" t="s">
        <v>2565</v>
      </c>
      <c r="I272" s="58" t="s">
        <v>2566</v>
      </c>
      <c r="J272" s="58" t="s">
        <v>2567</v>
      </c>
      <c r="K272" s="58" t="s">
        <v>2568</v>
      </c>
      <c r="L272" s="58" t="s">
        <v>2569</v>
      </c>
      <c r="M272" s="58" t="s">
        <v>2570</v>
      </c>
      <c r="N272" s="58" t="s">
        <v>2571</v>
      </c>
      <c r="O272" s="58"/>
      <c r="P272" s="58"/>
      <c r="Q272" s="58" t="s">
        <v>2572</v>
      </c>
      <c r="R272" s="58" t="s">
        <v>2573</v>
      </c>
      <c r="S272" s="58" t="s">
        <v>543</v>
      </c>
      <c r="T272" s="58" t="s">
        <v>2574</v>
      </c>
      <c r="U272" s="58" t="s">
        <v>2557</v>
      </c>
      <c r="V272" s="58" t="s">
        <v>2538</v>
      </c>
      <c r="W272" s="58" t="s">
        <v>2557</v>
      </c>
      <c r="X272" s="58" t="s">
        <v>174</v>
      </c>
      <c r="Y272" s="58" t="s">
        <v>2575</v>
      </c>
      <c r="Z272" s="59">
        <v>6</v>
      </c>
      <c r="AA272" s="58" t="s">
        <v>1123</v>
      </c>
      <c r="AB272" s="58" t="s">
        <v>1124</v>
      </c>
      <c r="AC272" s="58" t="s">
        <v>2566</v>
      </c>
      <c r="AD272" s="58" t="s">
        <v>2561</v>
      </c>
      <c r="AE272" s="58" t="s">
        <v>1018</v>
      </c>
      <c r="AF272" s="59">
        <v>1</v>
      </c>
      <c r="AG272" s="59">
        <v>6200000</v>
      </c>
    </row>
    <row r="273" spans="1:33" ht="101.6" customHeight="1" x14ac:dyDescent="0.25">
      <c r="A273" s="58" t="s">
        <v>2562</v>
      </c>
      <c r="B273" s="58" t="s">
        <v>2563</v>
      </c>
      <c r="C273" s="58" t="s">
        <v>35</v>
      </c>
      <c r="D273" s="58" t="s">
        <v>2564</v>
      </c>
      <c r="E273" s="58" t="s">
        <v>82</v>
      </c>
      <c r="F273" s="58" t="s">
        <v>105</v>
      </c>
      <c r="G273" s="58" t="s">
        <v>83</v>
      </c>
      <c r="H273" s="58" t="s">
        <v>2565</v>
      </c>
      <c r="I273" s="58" t="s">
        <v>2566</v>
      </c>
      <c r="J273" s="58" t="s">
        <v>2567</v>
      </c>
      <c r="K273" s="58" t="s">
        <v>2568</v>
      </c>
      <c r="L273" s="58" t="s">
        <v>2569</v>
      </c>
      <c r="M273" s="58" t="s">
        <v>2570</v>
      </c>
      <c r="N273" s="58" t="s">
        <v>2571</v>
      </c>
      <c r="O273" s="58"/>
      <c r="P273" s="58"/>
      <c r="Q273" s="58" t="s">
        <v>2572</v>
      </c>
      <c r="R273" s="58" t="s">
        <v>2573</v>
      </c>
      <c r="S273" s="58" t="s">
        <v>543</v>
      </c>
      <c r="T273" s="58" t="s">
        <v>2574</v>
      </c>
      <c r="U273" s="58" t="s">
        <v>2557</v>
      </c>
      <c r="V273" s="58" t="s">
        <v>2538</v>
      </c>
      <c r="W273" s="58" t="s">
        <v>2557</v>
      </c>
      <c r="X273" s="58" t="s">
        <v>174</v>
      </c>
      <c r="Y273" s="58" t="s">
        <v>2575</v>
      </c>
      <c r="Z273" s="59">
        <v>7</v>
      </c>
      <c r="AA273" s="58" t="s">
        <v>1123</v>
      </c>
      <c r="AB273" s="58" t="s">
        <v>1124</v>
      </c>
      <c r="AC273" s="58" t="s">
        <v>2566</v>
      </c>
      <c r="AD273" s="58" t="s">
        <v>2561</v>
      </c>
      <c r="AE273" s="58" t="s">
        <v>1018</v>
      </c>
      <c r="AF273" s="59">
        <v>1</v>
      </c>
      <c r="AG273" s="59">
        <v>5550000</v>
      </c>
    </row>
    <row r="274" spans="1:33" ht="101.6" customHeight="1" x14ac:dyDescent="0.25">
      <c r="A274" s="58" t="s">
        <v>2576</v>
      </c>
      <c r="B274" s="58" t="s">
        <v>896</v>
      </c>
      <c r="C274" s="58" t="s">
        <v>35</v>
      </c>
      <c r="D274" s="58" t="s">
        <v>2577</v>
      </c>
      <c r="E274" s="58" t="s">
        <v>37</v>
      </c>
      <c r="F274" s="58" t="s">
        <v>105</v>
      </c>
      <c r="G274" s="58" t="s">
        <v>83</v>
      </c>
      <c r="H274" s="58" t="s">
        <v>2578</v>
      </c>
      <c r="I274" s="58" t="s">
        <v>2579</v>
      </c>
      <c r="J274" s="58" t="s">
        <v>2580</v>
      </c>
      <c r="K274" s="58" t="s">
        <v>2581</v>
      </c>
      <c r="L274" s="58" t="s">
        <v>2582</v>
      </c>
      <c r="M274" s="58" t="s">
        <v>2583</v>
      </c>
      <c r="N274" s="58" t="s">
        <v>2584</v>
      </c>
      <c r="O274" s="58"/>
      <c r="P274" s="58"/>
      <c r="Q274" s="58" t="s">
        <v>2585</v>
      </c>
      <c r="R274" s="58" t="s">
        <v>2586</v>
      </c>
      <c r="S274" s="58" t="s">
        <v>2587</v>
      </c>
      <c r="T274" s="58" t="s">
        <v>2588</v>
      </c>
      <c r="U274" s="58" t="s">
        <v>2557</v>
      </c>
      <c r="V274" s="58" t="s">
        <v>2538</v>
      </c>
      <c r="W274" s="58" t="s">
        <v>2557</v>
      </c>
      <c r="X274" s="58" t="s">
        <v>547</v>
      </c>
      <c r="Y274" s="58" t="s">
        <v>1737</v>
      </c>
      <c r="Z274" s="59">
        <v>1</v>
      </c>
      <c r="AA274" s="58" t="s">
        <v>907</v>
      </c>
      <c r="AB274" s="58" t="s">
        <v>2591</v>
      </c>
      <c r="AC274" s="58" t="s">
        <v>2579</v>
      </c>
      <c r="AD274" s="58" t="s">
        <v>2590</v>
      </c>
      <c r="AE274" s="58" t="s">
        <v>911</v>
      </c>
      <c r="AF274" s="59">
        <v>1</v>
      </c>
      <c r="AG274" s="59">
        <v>2823000</v>
      </c>
    </row>
    <row r="275" spans="1:33" ht="101.6" customHeight="1" x14ac:dyDescent="0.25">
      <c r="A275" s="58" t="s">
        <v>2576</v>
      </c>
      <c r="B275" s="58" t="s">
        <v>896</v>
      </c>
      <c r="C275" s="58" t="s">
        <v>35</v>
      </c>
      <c r="D275" s="58" t="s">
        <v>2577</v>
      </c>
      <c r="E275" s="58" t="s">
        <v>37</v>
      </c>
      <c r="F275" s="58" t="s">
        <v>105</v>
      </c>
      <c r="G275" s="58" t="s">
        <v>83</v>
      </c>
      <c r="H275" s="58" t="s">
        <v>2578</v>
      </c>
      <c r="I275" s="58" t="s">
        <v>2579</v>
      </c>
      <c r="J275" s="58" t="s">
        <v>2580</v>
      </c>
      <c r="K275" s="58" t="s">
        <v>2581</v>
      </c>
      <c r="L275" s="58" t="s">
        <v>2582</v>
      </c>
      <c r="M275" s="58" t="s">
        <v>2583</v>
      </c>
      <c r="N275" s="58" t="s">
        <v>2584</v>
      </c>
      <c r="O275" s="58"/>
      <c r="P275" s="58"/>
      <c r="Q275" s="58" t="s">
        <v>2585</v>
      </c>
      <c r="R275" s="58" t="s">
        <v>2586</v>
      </c>
      <c r="S275" s="58" t="s">
        <v>2587</v>
      </c>
      <c r="T275" s="58" t="s">
        <v>2588</v>
      </c>
      <c r="U275" s="58" t="s">
        <v>2557</v>
      </c>
      <c r="V275" s="58" t="s">
        <v>2538</v>
      </c>
      <c r="W275" s="58" t="s">
        <v>2557</v>
      </c>
      <c r="X275" s="58" t="s">
        <v>547</v>
      </c>
      <c r="Y275" s="58" t="s">
        <v>1737</v>
      </c>
      <c r="Z275" s="59">
        <v>2</v>
      </c>
      <c r="AA275" s="58" t="s">
        <v>907</v>
      </c>
      <c r="AB275" s="58" t="s">
        <v>2589</v>
      </c>
      <c r="AC275" s="58" t="s">
        <v>2579</v>
      </c>
      <c r="AD275" s="58" t="s">
        <v>2590</v>
      </c>
      <c r="AE275" s="58" t="s">
        <v>911</v>
      </c>
      <c r="AF275" s="59">
        <v>1</v>
      </c>
      <c r="AG275" s="59">
        <v>3066500</v>
      </c>
    </row>
    <row r="276" spans="1:33" ht="101.6" customHeight="1" x14ac:dyDescent="0.25">
      <c r="A276" s="58" t="s">
        <v>2576</v>
      </c>
      <c r="B276" s="58" t="s">
        <v>896</v>
      </c>
      <c r="C276" s="58" t="s">
        <v>35</v>
      </c>
      <c r="D276" s="58" t="s">
        <v>2577</v>
      </c>
      <c r="E276" s="58" t="s">
        <v>37</v>
      </c>
      <c r="F276" s="58" t="s">
        <v>105</v>
      </c>
      <c r="G276" s="58" t="s">
        <v>83</v>
      </c>
      <c r="H276" s="58" t="s">
        <v>2578</v>
      </c>
      <c r="I276" s="58" t="s">
        <v>2579</v>
      </c>
      <c r="J276" s="58" t="s">
        <v>2580</v>
      </c>
      <c r="K276" s="58" t="s">
        <v>2581</v>
      </c>
      <c r="L276" s="58" t="s">
        <v>2582</v>
      </c>
      <c r="M276" s="58" t="s">
        <v>2583</v>
      </c>
      <c r="N276" s="58" t="s">
        <v>2584</v>
      </c>
      <c r="O276" s="58"/>
      <c r="P276" s="58"/>
      <c r="Q276" s="58" t="s">
        <v>2585</v>
      </c>
      <c r="R276" s="58" t="s">
        <v>2586</v>
      </c>
      <c r="S276" s="58" t="s">
        <v>2587</v>
      </c>
      <c r="T276" s="58" t="s">
        <v>2588</v>
      </c>
      <c r="U276" s="58" t="s">
        <v>2557</v>
      </c>
      <c r="V276" s="58" t="s">
        <v>2538</v>
      </c>
      <c r="W276" s="58" t="s">
        <v>2557</v>
      </c>
      <c r="X276" s="58" t="s">
        <v>547</v>
      </c>
      <c r="Y276" s="58" t="s">
        <v>1737</v>
      </c>
      <c r="Z276" s="59">
        <v>3</v>
      </c>
      <c r="AA276" s="58" t="s">
        <v>907</v>
      </c>
      <c r="AB276" s="58" t="s">
        <v>2592</v>
      </c>
      <c r="AC276" s="58" t="s">
        <v>2579</v>
      </c>
      <c r="AD276" s="58" t="s">
        <v>2561</v>
      </c>
      <c r="AE276" s="58" t="s">
        <v>911</v>
      </c>
      <c r="AF276" s="59">
        <v>1</v>
      </c>
      <c r="AG276" s="59">
        <v>3010000</v>
      </c>
    </row>
    <row r="277" spans="1:33" ht="101.6" customHeight="1" x14ac:dyDescent="0.25">
      <c r="A277" s="58" t="s">
        <v>2593</v>
      </c>
      <c r="B277" s="58" t="s">
        <v>2594</v>
      </c>
      <c r="C277" s="58" t="s">
        <v>35</v>
      </c>
      <c r="D277" s="58" t="s">
        <v>2595</v>
      </c>
      <c r="E277" s="58" t="s">
        <v>37</v>
      </c>
      <c r="F277" s="58" t="s">
        <v>38</v>
      </c>
      <c r="G277" s="58" t="s">
        <v>39</v>
      </c>
      <c r="H277" s="58" t="s">
        <v>2596</v>
      </c>
      <c r="I277" s="58" t="s">
        <v>2597</v>
      </c>
      <c r="J277" s="58" t="s">
        <v>2598</v>
      </c>
      <c r="K277" s="58" t="s">
        <v>2599</v>
      </c>
      <c r="L277" s="58" t="s">
        <v>2600</v>
      </c>
      <c r="M277" s="58" t="s">
        <v>2601</v>
      </c>
      <c r="N277" s="58" t="s">
        <v>2602</v>
      </c>
      <c r="O277" s="58"/>
      <c r="P277" s="58"/>
      <c r="Q277" s="58" t="s">
        <v>2603</v>
      </c>
      <c r="R277" s="58" t="s">
        <v>2604</v>
      </c>
      <c r="S277" s="58" t="s">
        <v>2605</v>
      </c>
      <c r="T277" s="58" t="s">
        <v>2606</v>
      </c>
      <c r="U277" s="58" t="s">
        <v>2557</v>
      </c>
      <c r="V277" s="58" t="s">
        <v>2538</v>
      </c>
      <c r="W277" s="58" t="s">
        <v>2557</v>
      </c>
      <c r="X277" s="58" t="s">
        <v>96</v>
      </c>
      <c r="Y277" s="58" t="s">
        <v>2607</v>
      </c>
      <c r="Z277" s="59">
        <v>1</v>
      </c>
      <c r="AA277" s="58" t="s">
        <v>2608</v>
      </c>
      <c r="AB277" s="58" t="s">
        <v>2609</v>
      </c>
      <c r="AC277" s="58" t="s">
        <v>2597</v>
      </c>
      <c r="AD277" s="58" t="s">
        <v>2561</v>
      </c>
      <c r="AE277" s="58" t="s">
        <v>78</v>
      </c>
      <c r="AF277" s="59">
        <v>9</v>
      </c>
      <c r="AG277" s="59">
        <v>1440000</v>
      </c>
    </row>
    <row r="278" spans="1:33" ht="101.6" customHeight="1" x14ac:dyDescent="0.25">
      <c r="A278" s="58" t="s">
        <v>2610</v>
      </c>
      <c r="B278" s="58" t="s">
        <v>2611</v>
      </c>
      <c r="C278" s="58" t="s">
        <v>35</v>
      </c>
      <c r="D278" s="58" t="s">
        <v>2612</v>
      </c>
      <c r="E278" s="58" t="s">
        <v>37</v>
      </c>
      <c r="F278" s="58" t="s">
        <v>320</v>
      </c>
      <c r="G278" s="58" t="s">
        <v>252</v>
      </c>
      <c r="H278" s="58" t="s">
        <v>2613</v>
      </c>
      <c r="I278" s="58" t="s">
        <v>2614</v>
      </c>
      <c r="J278" s="58" t="s">
        <v>2615</v>
      </c>
      <c r="K278" s="58" t="s">
        <v>2616</v>
      </c>
      <c r="L278" s="58" t="s">
        <v>2617</v>
      </c>
      <c r="M278" s="58" t="s">
        <v>2618</v>
      </c>
      <c r="N278" s="58" t="s">
        <v>2619</v>
      </c>
      <c r="O278" s="58"/>
      <c r="P278" s="58"/>
      <c r="Q278" s="58" t="s">
        <v>2620</v>
      </c>
      <c r="R278" s="58" t="s">
        <v>2621</v>
      </c>
      <c r="S278" s="58" t="s">
        <v>429</v>
      </c>
      <c r="T278" s="58" t="s">
        <v>2622</v>
      </c>
      <c r="U278" s="58" t="s">
        <v>2557</v>
      </c>
      <c r="V278" s="58" t="s">
        <v>2538</v>
      </c>
      <c r="W278" s="58" t="s">
        <v>2557</v>
      </c>
      <c r="X278" s="58" t="s">
        <v>96</v>
      </c>
      <c r="Y278" s="58" t="s">
        <v>2623</v>
      </c>
      <c r="Z278" s="59">
        <v>1</v>
      </c>
      <c r="AA278" s="58" t="s">
        <v>2624</v>
      </c>
      <c r="AB278" s="58" t="s">
        <v>2639</v>
      </c>
      <c r="AC278" s="58"/>
      <c r="AD278" s="58"/>
      <c r="AE278" s="58" t="s">
        <v>358</v>
      </c>
      <c r="AF278" s="59">
        <v>100</v>
      </c>
      <c r="AG278" s="59">
        <v>381300</v>
      </c>
    </row>
    <row r="279" spans="1:33" ht="101.6" customHeight="1" x14ac:dyDescent="0.25">
      <c r="A279" s="58" t="s">
        <v>2610</v>
      </c>
      <c r="B279" s="58" t="s">
        <v>2611</v>
      </c>
      <c r="C279" s="58" t="s">
        <v>35</v>
      </c>
      <c r="D279" s="58" t="s">
        <v>2612</v>
      </c>
      <c r="E279" s="58" t="s">
        <v>37</v>
      </c>
      <c r="F279" s="58" t="s">
        <v>320</v>
      </c>
      <c r="G279" s="58" t="s">
        <v>252</v>
      </c>
      <c r="H279" s="58" t="s">
        <v>2613</v>
      </c>
      <c r="I279" s="58" t="s">
        <v>2614</v>
      </c>
      <c r="J279" s="58" t="s">
        <v>2615</v>
      </c>
      <c r="K279" s="58" t="s">
        <v>2616</v>
      </c>
      <c r="L279" s="58" t="s">
        <v>2617</v>
      </c>
      <c r="M279" s="58" t="s">
        <v>2618</v>
      </c>
      <c r="N279" s="58" t="s">
        <v>2619</v>
      </c>
      <c r="O279" s="58"/>
      <c r="P279" s="58"/>
      <c r="Q279" s="58" t="s">
        <v>2620</v>
      </c>
      <c r="R279" s="58" t="s">
        <v>2621</v>
      </c>
      <c r="S279" s="58" t="s">
        <v>429</v>
      </c>
      <c r="T279" s="58" t="s">
        <v>2622</v>
      </c>
      <c r="U279" s="58" t="s">
        <v>2557</v>
      </c>
      <c r="V279" s="58" t="s">
        <v>2538</v>
      </c>
      <c r="W279" s="58" t="s">
        <v>2557</v>
      </c>
      <c r="X279" s="58" t="s">
        <v>96</v>
      </c>
      <c r="Y279" s="58" t="s">
        <v>2623</v>
      </c>
      <c r="Z279" s="59">
        <v>2</v>
      </c>
      <c r="AA279" s="58" t="s">
        <v>2635</v>
      </c>
      <c r="AB279" s="58" t="s">
        <v>2636</v>
      </c>
      <c r="AC279" s="58"/>
      <c r="AD279" s="58"/>
      <c r="AE279" s="58" t="s">
        <v>358</v>
      </c>
      <c r="AF279" s="59">
        <v>360</v>
      </c>
      <c r="AG279" s="59">
        <v>391680</v>
      </c>
    </row>
    <row r="280" spans="1:33" ht="101.6" customHeight="1" x14ac:dyDescent="0.25">
      <c r="A280" s="58" t="s">
        <v>2610</v>
      </c>
      <c r="B280" s="58" t="s">
        <v>2611</v>
      </c>
      <c r="C280" s="58" t="s">
        <v>35</v>
      </c>
      <c r="D280" s="58" t="s">
        <v>2612</v>
      </c>
      <c r="E280" s="58" t="s">
        <v>37</v>
      </c>
      <c r="F280" s="58" t="s">
        <v>320</v>
      </c>
      <c r="G280" s="58" t="s">
        <v>252</v>
      </c>
      <c r="H280" s="58" t="s">
        <v>2613</v>
      </c>
      <c r="I280" s="58" t="s">
        <v>2614</v>
      </c>
      <c r="J280" s="58" t="s">
        <v>2615</v>
      </c>
      <c r="K280" s="58" t="s">
        <v>2616</v>
      </c>
      <c r="L280" s="58" t="s">
        <v>2617</v>
      </c>
      <c r="M280" s="58" t="s">
        <v>2618</v>
      </c>
      <c r="N280" s="58" t="s">
        <v>2619</v>
      </c>
      <c r="O280" s="58"/>
      <c r="P280" s="58"/>
      <c r="Q280" s="58" t="s">
        <v>2620</v>
      </c>
      <c r="R280" s="58" t="s">
        <v>2621</v>
      </c>
      <c r="S280" s="58" t="s">
        <v>429</v>
      </c>
      <c r="T280" s="58" t="s">
        <v>2622</v>
      </c>
      <c r="U280" s="58" t="s">
        <v>2557</v>
      </c>
      <c r="V280" s="58" t="s">
        <v>2538</v>
      </c>
      <c r="W280" s="58" t="s">
        <v>2557</v>
      </c>
      <c r="X280" s="58" t="s">
        <v>96</v>
      </c>
      <c r="Y280" s="58" t="s">
        <v>2623</v>
      </c>
      <c r="Z280" s="59">
        <v>3</v>
      </c>
      <c r="AA280" s="58" t="s">
        <v>2631</v>
      </c>
      <c r="AB280" s="58" t="s">
        <v>2632</v>
      </c>
      <c r="AC280" s="58"/>
      <c r="AD280" s="58"/>
      <c r="AE280" s="58" t="s">
        <v>358</v>
      </c>
      <c r="AF280" s="59">
        <v>480</v>
      </c>
      <c r="AG280" s="59">
        <v>193440</v>
      </c>
    </row>
    <row r="281" spans="1:33" ht="101.6" customHeight="1" x14ac:dyDescent="0.25">
      <c r="A281" s="58" t="s">
        <v>2610</v>
      </c>
      <c r="B281" s="58" t="s">
        <v>2611</v>
      </c>
      <c r="C281" s="58" t="s">
        <v>35</v>
      </c>
      <c r="D281" s="58" t="s">
        <v>2612</v>
      </c>
      <c r="E281" s="58" t="s">
        <v>37</v>
      </c>
      <c r="F281" s="58" t="s">
        <v>320</v>
      </c>
      <c r="G281" s="58" t="s">
        <v>252</v>
      </c>
      <c r="H281" s="58" t="s">
        <v>2613</v>
      </c>
      <c r="I281" s="58" t="s">
        <v>2614</v>
      </c>
      <c r="J281" s="58" t="s">
        <v>2615</v>
      </c>
      <c r="K281" s="58" t="s">
        <v>2616</v>
      </c>
      <c r="L281" s="58" t="s">
        <v>2617</v>
      </c>
      <c r="M281" s="58" t="s">
        <v>2618</v>
      </c>
      <c r="N281" s="58" t="s">
        <v>2619</v>
      </c>
      <c r="O281" s="58"/>
      <c r="P281" s="58"/>
      <c r="Q281" s="58" t="s">
        <v>2620</v>
      </c>
      <c r="R281" s="58" t="s">
        <v>2621</v>
      </c>
      <c r="S281" s="58" t="s">
        <v>429</v>
      </c>
      <c r="T281" s="58" t="s">
        <v>2622</v>
      </c>
      <c r="U281" s="58" t="s">
        <v>2557</v>
      </c>
      <c r="V281" s="58" t="s">
        <v>2538</v>
      </c>
      <c r="W281" s="58" t="s">
        <v>2557</v>
      </c>
      <c r="X281" s="58" t="s">
        <v>96</v>
      </c>
      <c r="Y281" s="58" t="s">
        <v>2623</v>
      </c>
      <c r="Z281" s="59">
        <v>4</v>
      </c>
      <c r="AA281" s="58" t="s">
        <v>2629</v>
      </c>
      <c r="AB281" s="58" t="s">
        <v>2630</v>
      </c>
      <c r="AC281" s="58"/>
      <c r="AD281" s="58"/>
      <c r="AE281" s="58" t="s">
        <v>358</v>
      </c>
      <c r="AF281" s="59">
        <v>300</v>
      </c>
      <c r="AG281" s="59">
        <v>770400</v>
      </c>
    </row>
    <row r="282" spans="1:33" ht="101.6" customHeight="1" x14ac:dyDescent="0.25">
      <c r="A282" s="58" t="s">
        <v>2610</v>
      </c>
      <c r="B282" s="58" t="s">
        <v>2611</v>
      </c>
      <c r="C282" s="58" t="s">
        <v>35</v>
      </c>
      <c r="D282" s="58" t="s">
        <v>2612</v>
      </c>
      <c r="E282" s="58" t="s">
        <v>37</v>
      </c>
      <c r="F282" s="58" t="s">
        <v>320</v>
      </c>
      <c r="G282" s="58" t="s">
        <v>252</v>
      </c>
      <c r="H282" s="58" t="s">
        <v>2613</v>
      </c>
      <c r="I282" s="58" t="s">
        <v>2614</v>
      </c>
      <c r="J282" s="58" t="s">
        <v>2615</v>
      </c>
      <c r="K282" s="58" t="s">
        <v>2616</v>
      </c>
      <c r="L282" s="58" t="s">
        <v>2617</v>
      </c>
      <c r="M282" s="58" t="s">
        <v>2618</v>
      </c>
      <c r="N282" s="58" t="s">
        <v>2619</v>
      </c>
      <c r="O282" s="58"/>
      <c r="P282" s="58"/>
      <c r="Q282" s="58" t="s">
        <v>2620</v>
      </c>
      <c r="R282" s="58" t="s">
        <v>2621</v>
      </c>
      <c r="S282" s="58" t="s">
        <v>429</v>
      </c>
      <c r="T282" s="58" t="s">
        <v>2622</v>
      </c>
      <c r="U282" s="58" t="s">
        <v>2557</v>
      </c>
      <c r="V282" s="58" t="s">
        <v>2538</v>
      </c>
      <c r="W282" s="58" t="s">
        <v>2557</v>
      </c>
      <c r="X282" s="58" t="s">
        <v>96</v>
      </c>
      <c r="Y282" s="58" t="s">
        <v>2623</v>
      </c>
      <c r="Z282" s="59">
        <v>5</v>
      </c>
      <c r="AA282" s="58" t="s">
        <v>2624</v>
      </c>
      <c r="AB282" s="58" t="s">
        <v>2625</v>
      </c>
      <c r="AC282" s="58"/>
      <c r="AD282" s="58"/>
      <c r="AE282" s="58" t="s">
        <v>358</v>
      </c>
      <c r="AF282" s="59">
        <v>75</v>
      </c>
      <c r="AG282" s="59">
        <v>58575</v>
      </c>
    </row>
    <row r="283" spans="1:33" ht="101.6" customHeight="1" x14ac:dyDescent="0.25">
      <c r="A283" s="58" t="s">
        <v>2610</v>
      </c>
      <c r="B283" s="58" t="s">
        <v>2611</v>
      </c>
      <c r="C283" s="58" t="s">
        <v>35</v>
      </c>
      <c r="D283" s="58" t="s">
        <v>2612</v>
      </c>
      <c r="E283" s="58" t="s">
        <v>37</v>
      </c>
      <c r="F283" s="58" t="s">
        <v>320</v>
      </c>
      <c r="G283" s="58" t="s">
        <v>252</v>
      </c>
      <c r="H283" s="58" t="s">
        <v>2613</v>
      </c>
      <c r="I283" s="58" t="s">
        <v>2614</v>
      </c>
      <c r="J283" s="58" t="s">
        <v>2615</v>
      </c>
      <c r="K283" s="58" t="s">
        <v>2616</v>
      </c>
      <c r="L283" s="58" t="s">
        <v>2617</v>
      </c>
      <c r="M283" s="58" t="s">
        <v>2618</v>
      </c>
      <c r="N283" s="58" t="s">
        <v>2619</v>
      </c>
      <c r="O283" s="58"/>
      <c r="P283" s="58"/>
      <c r="Q283" s="58" t="s">
        <v>2620</v>
      </c>
      <c r="R283" s="58" t="s">
        <v>2621</v>
      </c>
      <c r="S283" s="58" t="s">
        <v>429</v>
      </c>
      <c r="T283" s="58" t="s">
        <v>2622</v>
      </c>
      <c r="U283" s="58" t="s">
        <v>2557</v>
      </c>
      <c r="V283" s="58" t="s">
        <v>2538</v>
      </c>
      <c r="W283" s="58" t="s">
        <v>2557</v>
      </c>
      <c r="X283" s="58" t="s">
        <v>96</v>
      </c>
      <c r="Y283" s="58" t="s">
        <v>2623</v>
      </c>
      <c r="Z283" s="59">
        <v>6</v>
      </c>
      <c r="AA283" s="58" t="s">
        <v>2640</v>
      </c>
      <c r="AB283" s="58" t="s">
        <v>2641</v>
      </c>
      <c r="AC283" s="58"/>
      <c r="AD283" s="58"/>
      <c r="AE283" s="58" t="s">
        <v>2628</v>
      </c>
      <c r="AF283" s="59">
        <v>20</v>
      </c>
      <c r="AG283" s="59">
        <v>51160</v>
      </c>
    </row>
    <row r="284" spans="1:33" ht="101.6" customHeight="1" x14ac:dyDescent="0.25">
      <c r="A284" s="58" t="s">
        <v>2610</v>
      </c>
      <c r="B284" s="58" t="s">
        <v>2611</v>
      </c>
      <c r="C284" s="58" t="s">
        <v>35</v>
      </c>
      <c r="D284" s="58" t="s">
        <v>2612</v>
      </c>
      <c r="E284" s="58" t="s">
        <v>37</v>
      </c>
      <c r="F284" s="58" t="s">
        <v>320</v>
      </c>
      <c r="G284" s="58" t="s">
        <v>252</v>
      </c>
      <c r="H284" s="58" t="s">
        <v>2613</v>
      </c>
      <c r="I284" s="58" t="s">
        <v>2614</v>
      </c>
      <c r="J284" s="58" t="s">
        <v>2615</v>
      </c>
      <c r="K284" s="58" t="s">
        <v>2616</v>
      </c>
      <c r="L284" s="58" t="s">
        <v>2617</v>
      </c>
      <c r="M284" s="58" t="s">
        <v>2618</v>
      </c>
      <c r="N284" s="58" t="s">
        <v>2619</v>
      </c>
      <c r="O284" s="58"/>
      <c r="P284" s="58"/>
      <c r="Q284" s="58" t="s">
        <v>2620</v>
      </c>
      <c r="R284" s="58" t="s">
        <v>2621</v>
      </c>
      <c r="S284" s="58" t="s">
        <v>429</v>
      </c>
      <c r="T284" s="58" t="s">
        <v>2622</v>
      </c>
      <c r="U284" s="58" t="s">
        <v>2557</v>
      </c>
      <c r="V284" s="58" t="s">
        <v>2538</v>
      </c>
      <c r="W284" s="58" t="s">
        <v>2557</v>
      </c>
      <c r="X284" s="58" t="s">
        <v>96</v>
      </c>
      <c r="Y284" s="58" t="s">
        <v>2623</v>
      </c>
      <c r="Z284" s="59">
        <v>7</v>
      </c>
      <c r="AA284" s="58" t="s">
        <v>2626</v>
      </c>
      <c r="AB284" s="58" t="s">
        <v>2627</v>
      </c>
      <c r="AC284" s="58"/>
      <c r="AD284" s="58"/>
      <c r="AE284" s="58" t="s">
        <v>2628</v>
      </c>
      <c r="AF284" s="59">
        <v>35</v>
      </c>
      <c r="AG284" s="59">
        <v>65730</v>
      </c>
    </row>
    <row r="285" spans="1:33" ht="101.6" customHeight="1" x14ac:dyDescent="0.25">
      <c r="A285" s="58" t="s">
        <v>2610</v>
      </c>
      <c r="B285" s="58" t="s">
        <v>2611</v>
      </c>
      <c r="C285" s="58" t="s">
        <v>35</v>
      </c>
      <c r="D285" s="58" t="s">
        <v>2612</v>
      </c>
      <c r="E285" s="58" t="s">
        <v>37</v>
      </c>
      <c r="F285" s="58" t="s">
        <v>320</v>
      </c>
      <c r="G285" s="58" t="s">
        <v>252</v>
      </c>
      <c r="H285" s="58" t="s">
        <v>2613</v>
      </c>
      <c r="I285" s="58" t="s">
        <v>2614</v>
      </c>
      <c r="J285" s="58" t="s">
        <v>2615</v>
      </c>
      <c r="K285" s="58" t="s">
        <v>2616</v>
      </c>
      <c r="L285" s="58" t="s">
        <v>2617</v>
      </c>
      <c r="M285" s="58" t="s">
        <v>2618</v>
      </c>
      <c r="N285" s="58" t="s">
        <v>2619</v>
      </c>
      <c r="O285" s="58"/>
      <c r="P285" s="58"/>
      <c r="Q285" s="58" t="s">
        <v>2620</v>
      </c>
      <c r="R285" s="58" t="s">
        <v>2621</v>
      </c>
      <c r="S285" s="58" t="s">
        <v>429</v>
      </c>
      <c r="T285" s="58" t="s">
        <v>2622</v>
      </c>
      <c r="U285" s="58" t="s">
        <v>2557</v>
      </c>
      <c r="V285" s="58" t="s">
        <v>2538</v>
      </c>
      <c r="W285" s="58" t="s">
        <v>2557</v>
      </c>
      <c r="X285" s="58" t="s">
        <v>96</v>
      </c>
      <c r="Y285" s="58" t="s">
        <v>2623</v>
      </c>
      <c r="Z285" s="59">
        <v>8</v>
      </c>
      <c r="AA285" s="58" t="s">
        <v>2637</v>
      </c>
      <c r="AB285" s="58" t="s">
        <v>2638</v>
      </c>
      <c r="AC285" s="58"/>
      <c r="AD285" s="58"/>
      <c r="AE285" s="58" t="s">
        <v>2628</v>
      </c>
      <c r="AF285" s="59">
        <v>30</v>
      </c>
      <c r="AG285" s="59">
        <v>56430</v>
      </c>
    </row>
    <row r="286" spans="1:33" ht="101.6" customHeight="1" x14ac:dyDescent="0.25">
      <c r="A286" s="58" t="s">
        <v>2610</v>
      </c>
      <c r="B286" s="58" t="s">
        <v>2611</v>
      </c>
      <c r="C286" s="58" t="s">
        <v>35</v>
      </c>
      <c r="D286" s="58" t="s">
        <v>2612</v>
      </c>
      <c r="E286" s="58" t="s">
        <v>37</v>
      </c>
      <c r="F286" s="58" t="s">
        <v>320</v>
      </c>
      <c r="G286" s="58" t="s">
        <v>252</v>
      </c>
      <c r="H286" s="58" t="s">
        <v>2613</v>
      </c>
      <c r="I286" s="58" t="s">
        <v>2614</v>
      </c>
      <c r="J286" s="58" t="s">
        <v>2615</v>
      </c>
      <c r="K286" s="58" t="s">
        <v>2616</v>
      </c>
      <c r="L286" s="58" t="s">
        <v>2617</v>
      </c>
      <c r="M286" s="58" t="s">
        <v>2618</v>
      </c>
      <c r="N286" s="58" t="s">
        <v>2619</v>
      </c>
      <c r="O286" s="58"/>
      <c r="P286" s="58"/>
      <c r="Q286" s="58" t="s">
        <v>2620</v>
      </c>
      <c r="R286" s="58" t="s">
        <v>2621</v>
      </c>
      <c r="S286" s="58" t="s">
        <v>429</v>
      </c>
      <c r="T286" s="58" t="s">
        <v>2622</v>
      </c>
      <c r="U286" s="58" t="s">
        <v>2557</v>
      </c>
      <c r="V286" s="58" t="s">
        <v>2538</v>
      </c>
      <c r="W286" s="58" t="s">
        <v>2557</v>
      </c>
      <c r="X286" s="58" t="s">
        <v>96</v>
      </c>
      <c r="Y286" s="58" t="s">
        <v>2623</v>
      </c>
      <c r="Z286" s="59">
        <v>9</v>
      </c>
      <c r="AA286" s="58" t="s">
        <v>2633</v>
      </c>
      <c r="AB286" s="58" t="s">
        <v>2634</v>
      </c>
      <c r="AC286" s="58"/>
      <c r="AD286" s="58"/>
      <c r="AE286" s="58" t="s">
        <v>2628</v>
      </c>
      <c r="AF286" s="59">
        <v>24</v>
      </c>
      <c r="AG286" s="59">
        <v>20304</v>
      </c>
    </row>
    <row r="287" spans="1:33" ht="101.6" customHeight="1" x14ac:dyDescent="0.25">
      <c r="A287" s="58" t="s">
        <v>2642</v>
      </c>
      <c r="B287" s="58" t="s">
        <v>2643</v>
      </c>
      <c r="C287" s="58" t="s">
        <v>35</v>
      </c>
      <c r="D287" s="58" t="s">
        <v>2644</v>
      </c>
      <c r="E287" s="58" t="s">
        <v>37</v>
      </c>
      <c r="F287" s="58" t="s">
        <v>38</v>
      </c>
      <c r="G287" s="58" t="s">
        <v>83</v>
      </c>
      <c r="H287" s="58" t="s">
        <v>2645</v>
      </c>
      <c r="I287" s="58" t="s">
        <v>2646</v>
      </c>
      <c r="J287" s="58" t="s">
        <v>2647</v>
      </c>
      <c r="K287" s="58" t="s">
        <v>2648</v>
      </c>
      <c r="L287" s="58" t="s">
        <v>2649</v>
      </c>
      <c r="M287" s="58" t="s">
        <v>2650</v>
      </c>
      <c r="N287" s="58" t="s">
        <v>2651</v>
      </c>
      <c r="O287" s="58"/>
      <c r="P287" s="58"/>
      <c r="Q287" s="58" t="s">
        <v>2652</v>
      </c>
      <c r="R287" s="58" t="s">
        <v>2653</v>
      </c>
      <c r="S287" s="58" t="s">
        <v>2518</v>
      </c>
      <c r="T287" s="58" t="s">
        <v>2654</v>
      </c>
      <c r="U287" s="58" t="s">
        <v>2557</v>
      </c>
      <c r="V287" s="58" t="s">
        <v>2538</v>
      </c>
      <c r="W287" s="58" t="s">
        <v>2557</v>
      </c>
      <c r="X287" s="58" t="s">
        <v>226</v>
      </c>
      <c r="Y287" s="58" t="s">
        <v>2575</v>
      </c>
      <c r="Z287" s="59">
        <v>1</v>
      </c>
      <c r="AA287" s="58" t="s">
        <v>1937</v>
      </c>
      <c r="AB287" s="58" t="s">
        <v>2655</v>
      </c>
      <c r="AC287" s="58" t="s">
        <v>2646</v>
      </c>
      <c r="AD287" s="58" t="s">
        <v>2561</v>
      </c>
      <c r="AE287" s="58" t="s">
        <v>57</v>
      </c>
      <c r="AF287" s="59">
        <v>1</v>
      </c>
      <c r="AG287" s="59">
        <v>53311987.5</v>
      </c>
    </row>
    <row r="288" spans="1:33" ht="101.6" customHeight="1" x14ac:dyDescent="0.25">
      <c r="A288" s="58" t="s">
        <v>2642</v>
      </c>
      <c r="B288" s="58" t="s">
        <v>2643</v>
      </c>
      <c r="C288" s="58" t="s">
        <v>35</v>
      </c>
      <c r="D288" s="58" t="s">
        <v>2644</v>
      </c>
      <c r="E288" s="58" t="s">
        <v>37</v>
      </c>
      <c r="F288" s="58" t="s">
        <v>38</v>
      </c>
      <c r="G288" s="58" t="s">
        <v>83</v>
      </c>
      <c r="H288" s="58" t="s">
        <v>2645</v>
      </c>
      <c r="I288" s="58" t="s">
        <v>2646</v>
      </c>
      <c r="J288" s="58" t="s">
        <v>2647</v>
      </c>
      <c r="K288" s="58" t="s">
        <v>2648</v>
      </c>
      <c r="L288" s="58" t="s">
        <v>2649</v>
      </c>
      <c r="M288" s="58" t="s">
        <v>2650</v>
      </c>
      <c r="N288" s="58" t="s">
        <v>2651</v>
      </c>
      <c r="O288" s="58"/>
      <c r="P288" s="58"/>
      <c r="Q288" s="58" t="s">
        <v>2652</v>
      </c>
      <c r="R288" s="58" t="s">
        <v>2653</v>
      </c>
      <c r="S288" s="58" t="s">
        <v>2518</v>
      </c>
      <c r="T288" s="58" t="s">
        <v>2654</v>
      </c>
      <c r="U288" s="58" t="s">
        <v>2557</v>
      </c>
      <c r="V288" s="58" t="s">
        <v>2538</v>
      </c>
      <c r="W288" s="58" t="s">
        <v>2557</v>
      </c>
      <c r="X288" s="58" t="s">
        <v>226</v>
      </c>
      <c r="Y288" s="58" t="s">
        <v>2575</v>
      </c>
      <c r="Z288" s="59">
        <v>2</v>
      </c>
      <c r="AA288" s="58" t="s">
        <v>1937</v>
      </c>
      <c r="AB288" s="58" t="s">
        <v>2655</v>
      </c>
      <c r="AC288" s="58" t="s">
        <v>2646</v>
      </c>
      <c r="AD288" s="58" t="s">
        <v>2590</v>
      </c>
      <c r="AE288" s="58" t="s">
        <v>57</v>
      </c>
      <c r="AF288" s="59">
        <v>1</v>
      </c>
      <c r="AG288" s="59">
        <v>6026572.5</v>
      </c>
    </row>
    <row r="289" spans="1:33" ht="101.6" customHeight="1" x14ac:dyDescent="0.25">
      <c r="A289" s="58" t="s">
        <v>2642</v>
      </c>
      <c r="B289" s="58" t="s">
        <v>2643</v>
      </c>
      <c r="C289" s="58" t="s">
        <v>35</v>
      </c>
      <c r="D289" s="58" t="s">
        <v>2644</v>
      </c>
      <c r="E289" s="58" t="s">
        <v>37</v>
      </c>
      <c r="F289" s="58" t="s">
        <v>38</v>
      </c>
      <c r="G289" s="58" t="s">
        <v>83</v>
      </c>
      <c r="H289" s="58" t="s">
        <v>2645</v>
      </c>
      <c r="I289" s="58" t="s">
        <v>2646</v>
      </c>
      <c r="J289" s="58" t="s">
        <v>2647</v>
      </c>
      <c r="K289" s="58" t="s">
        <v>2648</v>
      </c>
      <c r="L289" s="58" t="s">
        <v>2649</v>
      </c>
      <c r="M289" s="58" t="s">
        <v>2650</v>
      </c>
      <c r="N289" s="58" t="s">
        <v>2651</v>
      </c>
      <c r="O289" s="58"/>
      <c r="P289" s="58"/>
      <c r="Q289" s="58" t="s">
        <v>2652</v>
      </c>
      <c r="R289" s="58" t="s">
        <v>2653</v>
      </c>
      <c r="S289" s="58" t="s">
        <v>2518</v>
      </c>
      <c r="T289" s="58" t="s">
        <v>2654</v>
      </c>
      <c r="U289" s="58" t="s">
        <v>2557</v>
      </c>
      <c r="V289" s="58" t="s">
        <v>2538</v>
      </c>
      <c r="W289" s="58" t="s">
        <v>2557</v>
      </c>
      <c r="X289" s="58" t="s">
        <v>226</v>
      </c>
      <c r="Y289" s="58" t="s">
        <v>2575</v>
      </c>
      <c r="Z289" s="59">
        <v>3</v>
      </c>
      <c r="AA289" s="58" t="s">
        <v>2657</v>
      </c>
      <c r="AB289" s="58" t="s">
        <v>2658</v>
      </c>
      <c r="AC289" s="58" t="s">
        <v>2646</v>
      </c>
      <c r="AD289" s="58" t="s">
        <v>2561</v>
      </c>
      <c r="AE289" s="58" t="s">
        <v>2463</v>
      </c>
      <c r="AF289" s="59">
        <v>1</v>
      </c>
      <c r="AG289" s="59">
        <v>40177150</v>
      </c>
    </row>
    <row r="290" spans="1:33" ht="101.6" customHeight="1" x14ac:dyDescent="0.25">
      <c r="A290" s="58" t="s">
        <v>2642</v>
      </c>
      <c r="B290" s="58" t="s">
        <v>2643</v>
      </c>
      <c r="C290" s="58" t="s">
        <v>35</v>
      </c>
      <c r="D290" s="58" t="s">
        <v>2644</v>
      </c>
      <c r="E290" s="58" t="s">
        <v>37</v>
      </c>
      <c r="F290" s="58" t="s">
        <v>38</v>
      </c>
      <c r="G290" s="58" t="s">
        <v>83</v>
      </c>
      <c r="H290" s="58" t="s">
        <v>2645</v>
      </c>
      <c r="I290" s="58" t="s">
        <v>2646</v>
      </c>
      <c r="J290" s="58" t="s">
        <v>2647</v>
      </c>
      <c r="K290" s="58" t="s">
        <v>2648</v>
      </c>
      <c r="L290" s="58" t="s">
        <v>2649</v>
      </c>
      <c r="M290" s="58" t="s">
        <v>2650</v>
      </c>
      <c r="N290" s="58" t="s">
        <v>2651</v>
      </c>
      <c r="O290" s="58"/>
      <c r="P290" s="58"/>
      <c r="Q290" s="58" t="s">
        <v>2652</v>
      </c>
      <c r="R290" s="58" t="s">
        <v>2653</v>
      </c>
      <c r="S290" s="58" t="s">
        <v>2518</v>
      </c>
      <c r="T290" s="58" t="s">
        <v>2654</v>
      </c>
      <c r="U290" s="58" t="s">
        <v>2557</v>
      </c>
      <c r="V290" s="58" t="s">
        <v>2538</v>
      </c>
      <c r="W290" s="58" t="s">
        <v>2557</v>
      </c>
      <c r="X290" s="58" t="s">
        <v>226</v>
      </c>
      <c r="Y290" s="58" t="s">
        <v>2575</v>
      </c>
      <c r="Z290" s="59">
        <v>4</v>
      </c>
      <c r="AA290" s="58" t="s">
        <v>2657</v>
      </c>
      <c r="AB290" s="58" t="s">
        <v>2658</v>
      </c>
      <c r="AC290" s="58" t="s">
        <v>2646</v>
      </c>
      <c r="AD290" s="58" t="s">
        <v>2590</v>
      </c>
      <c r="AE290" s="58" t="s">
        <v>2463</v>
      </c>
      <c r="AF290" s="59">
        <v>1</v>
      </c>
      <c r="AG290" s="59">
        <v>3090550</v>
      </c>
    </row>
    <row r="291" spans="1:33" ht="101.6" customHeight="1" x14ac:dyDescent="0.25">
      <c r="A291" s="58" t="s">
        <v>2642</v>
      </c>
      <c r="B291" s="58" t="s">
        <v>2643</v>
      </c>
      <c r="C291" s="58" t="s">
        <v>35</v>
      </c>
      <c r="D291" s="58" t="s">
        <v>2644</v>
      </c>
      <c r="E291" s="58" t="s">
        <v>37</v>
      </c>
      <c r="F291" s="58" t="s">
        <v>38</v>
      </c>
      <c r="G291" s="58" t="s">
        <v>83</v>
      </c>
      <c r="H291" s="58" t="s">
        <v>2645</v>
      </c>
      <c r="I291" s="58" t="s">
        <v>2646</v>
      </c>
      <c r="J291" s="58" t="s">
        <v>2647</v>
      </c>
      <c r="K291" s="58" t="s">
        <v>2648</v>
      </c>
      <c r="L291" s="58" t="s">
        <v>2649</v>
      </c>
      <c r="M291" s="58" t="s">
        <v>2650</v>
      </c>
      <c r="N291" s="58" t="s">
        <v>2651</v>
      </c>
      <c r="O291" s="58"/>
      <c r="P291" s="58"/>
      <c r="Q291" s="58" t="s">
        <v>2652</v>
      </c>
      <c r="R291" s="58" t="s">
        <v>2653</v>
      </c>
      <c r="S291" s="58" t="s">
        <v>2518</v>
      </c>
      <c r="T291" s="58" t="s">
        <v>2654</v>
      </c>
      <c r="U291" s="58" t="s">
        <v>2557</v>
      </c>
      <c r="V291" s="58" t="s">
        <v>2538</v>
      </c>
      <c r="W291" s="58" t="s">
        <v>2557</v>
      </c>
      <c r="X291" s="58" t="s">
        <v>226</v>
      </c>
      <c r="Y291" s="58" t="s">
        <v>2575</v>
      </c>
      <c r="Z291" s="59">
        <v>5</v>
      </c>
      <c r="AA291" s="58" t="s">
        <v>715</v>
      </c>
      <c r="AB291" s="58" t="s">
        <v>2656</v>
      </c>
      <c r="AC291" s="58" t="s">
        <v>2646</v>
      </c>
      <c r="AD291" s="58" t="s">
        <v>2561</v>
      </c>
      <c r="AE291" s="58" t="s">
        <v>610</v>
      </c>
      <c r="AF291" s="59">
        <v>1</v>
      </c>
      <c r="AG291" s="59">
        <v>2429944.2999999998</v>
      </c>
    </row>
    <row r="292" spans="1:33" ht="101.6" customHeight="1" x14ac:dyDescent="0.25">
      <c r="A292" s="58" t="s">
        <v>2642</v>
      </c>
      <c r="B292" s="58" t="s">
        <v>2643</v>
      </c>
      <c r="C292" s="58" t="s">
        <v>35</v>
      </c>
      <c r="D292" s="58" t="s">
        <v>2644</v>
      </c>
      <c r="E292" s="58" t="s">
        <v>37</v>
      </c>
      <c r="F292" s="58" t="s">
        <v>38</v>
      </c>
      <c r="G292" s="58" t="s">
        <v>83</v>
      </c>
      <c r="H292" s="58" t="s">
        <v>2645</v>
      </c>
      <c r="I292" s="58" t="s">
        <v>2646</v>
      </c>
      <c r="J292" s="58" t="s">
        <v>2647</v>
      </c>
      <c r="K292" s="58" t="s">
        <v>2648</v>
      </c>
      <c r="L292" s="58" t="s">
        <v>2649</v>
      </c>
      <c r="M292" s="58" t="s">
        <v>2650</v>
      </c>
      <c r="N292" s="58" t="s">
        <v>2651</v>
      </c>
      <c r="O292" s="58"/>
      <c r="P292" s="58"/>
      <c r="Q292" s="58" t="s">
        <v>2652</v>
      </c>
      <c r="R292" s="58" t="s">
        <v>2653</v>
      </c>
      <c r="S292" s="58" t="s">
        <v>2518</v>
      </c>
      <c r="T292" s="58" t="s">
        <v>2654</v>
      </c>
      <c r="U292" s="58" t="s">
        <v>2557</v>
      </c>
      <c r="V292" s="58" t="s">
        <v>2538</v>
      </c>
      <c r="W292" s="58" t="s">
        <v>2557</v>
      </c>
      <c r="X292" s="58" t="s">
        <v>226</v>
      </c>
      <c r="Y292" s="58" t="s">
        <v>2575</v>
      </c>
      <c r="Z292" s="59">
        <v>6</v>
      </c>
      <c r="AA292" s="58" t="s">
        <v>715</v>
      </c>
      <c r="AB292" s="58" t="s">
        <v>2656</v>
      </c>
      <c r="AC292" s="58" t="s">
        <v>2646</v>
      </c>
      <c r="AD292" s="58" t="s">
        <v>2590</v>
      </c>
      <c r="AE292" s="58" t="s">
        <v>610</v>
      </c>
      <c r="AF292" s="59">
        <v>1</v>
      </c>
      <c r="AG292" s="59">
        <v>428813.7</v>
      </c>
    </row>
    <row r="293" spans="1:33" ht="101.6" customHeight="1" x14ac:dyDescent="0.25">
      <c r="A293" s="58" t="s">
        <v>2659</v>
      </c>
      <c r="B293" s="58" t="s">
        <v>2660</v>
      </c>
      <c r="C293" s="58" t="s">
        <v>35</v>
      </c>
      <c r="D293" s="58" t="s">
        <v>2661</v>
      </c>
      <c r="E293" s="58" t="s">
        <v>37</v>
      </c>
      <c r="F293" s="58" t="s">
        <v>38</v>
      </c>
      <c r="G293" s="58" t="s">
        <v>39</v>
      </c>
      <c r="H293" s="58" t="s">
        <v>2662</v>
      </c>
      <c r="I293" s="58" t="s">
        <v>2663</v>
      </c>
      <c r="J293" s="58" t="s">
        <v>2664</v>
      </c>
      <c r="K293" s="58" t="s">
        <v>2665</v>
      </c>
      <c r="L293" s="58" t="s">
        <v>2666</v>
      </c>
      <c r="M293" s="58" t="s">
        <v>2667</v>
      </c>
      <c r="N293" s="58" t="s">
        <v>2668</v>
      </c>
      <c r="O293" s="58"/>
      <c r="P293" s="58"/>
      <c r="Q293" s="58" t="s">
        <v>2669</v>
      </c>
      <c r="R293" s="58" t="s">
        <v>2670</v>
      </c>
      <c r="S293" s="58" t="s">
        <v>443</v>
      </c>
      <c r="T293" s="58" t="s">
        <v>2671</v>
      </c>
      <c r="U293" s="58" t="s">
        <v>2557</v>
      </c>
      <c r="V293" s="58" t="s">
        <v>2538</v>
      </c>
      <c r="W293" s="58" t="s">
        <v>2672</v>
      </c>
      <c r="X293" s="58" t="s">
        <v>52</v>
      </c>
      <c r="Y293" s="58" t="s">
        <v>2673</v>
      </c>
      <c r="Z293" s="59">
        <v>1</v>
      </c>
      <c r="AA293" s="58" t="s">
        <v>979</v>
      </c>
      <c r="AB293" s="58" t="s">
        <v>2674</v>
      </c>
      <c r="AC293" s="58" t="s">
        <v>2663</v>
      </c>
      <c r="AD293" s="58" t="s">
        <v>2561</v>
      </c>
      <c r="AE293" s="58" t="s">
        <v>1485</v>
      </c>
      <c r="AF293" s="59">
        <v>4</v>
      </c>
      <c r="AG293" s="59">
        <v>6711652.2400000002</v>
      </c>
    </row>
    <row r="294" spans="1:33" ht="101.6" customHeight="1" x14ac:dyDescent="0.25">
      <c r="A294" s="58" t="s">
        <v>2659</v>
      </c>
      <c r="B294" s="58" t="s">
        <v>2660</v>
      </c>
      <c r="C294" s="58" t="s">
        <v>35</v>
      </c>
      <c r="D294" s="58" t="s">
        <v>2661</v>
      </c>
      <c r="E294" s="58" t="s">
        <v>37</v>
      </c>
      <c r="F294" s="58" t="s">
        <v>38</v>
      </c>
      <c r="G294" s="58" t="s">
        <v>39</v>
      </c>
      <c r="H294" s="58" t="s">
        <v>2662</v>
      </c>
      <c r="I294" s="58" t="s">
        <v>2663</v>
      </c>
      <c r="J294" s="58" t="s">
        <v>2664</v>
      </c>
      <c r="K294" s="58" t="s">
        <v>2665</v>
      </c>
      <c r="L294" s="58" t="s">
        <v>2666</v>
      </c>
      <c r="M294" s="58" t="s">
        <v>2667</v>
      </c>
      <c r="N294" s="58" t="s">
        <v>2668</v>
      </c>
      <c r="O294" s="58"/>
      <c r="P294" s="58"/>
      <c r="Q294" s="58" t="s">
        <v>2669</v>
      </c>
      <c r="R294" s="58" t="s">
        <v>2670</v>
      </c>
      <c r="S294" s="58" t="s">
        <v>443</v>
      </c>
      <c r="T294" s="58" t="s">
        <v>2671</v>
      </c>
      <c r="U294" s="58" t="s">
        <v>2557</v>
      </c>
      <c r="V294" s="58" t="s">
        <v>2538</v>
      </c>
      <c r="W294" s="58" t="s">
        <v>2672</v>
      </c>
      <c r="X294" s="58" t="s">
        <v>52</v>
      </c>
      <c r="Y294" s="58" t="s">
        <v>2673</v>
      </c>
      <c r="Z294" s="59">
        <v>2</v>
      </c>
      <c r="AA294" s="58" t="s">
        <v>979</v>
      </c>
      <c r="AB294" s="58" t="s">
        <v>2674</v>
      </c>
      <c r="AC294" s="58" t="s">
        <v>2663</v>
      </c>
      <c r="AD294" s="58" t="s">
        <v>2590</v>
      </c>
      <c r="AE294" s="58" t="s">
        <v>1485</v>
      </c>
      <c r="AF294" s="59">
        <v>4</v>
      </c>
      <c r="AG294" s="59">
        <v>2402589.48</v>
      </c>
    </row>
    <row r="295" spans="1:33" ht="101.6" customHeight="1" x14ac:dyDescent="0.25">
      <c r="A295" s="58" t="s">
        <v>2675</v>
      </c>
      <c r="B295" s="58" t="s">
        <v>2676</v>
      </c>
      <c r="C295" s="58" t="s">
        <v>35</v>
      </c>
      <c r="D295" s="58" t="s">
        <v>2677</v>
      </c>
      <c r="E295" s="58" t="s">
        <v>37</v>
      </c>
      <c r="F295" s="58" t="s">
        <v>105</v>
      </c>
      <c r="G295" s="58" t="s">
        <v>83</v>
      </c>
      <c r="H295" s="58" t="s">
        <v>2678</v>
      </c>
      <c r="I295" s="58" t="s">
        <v>2679</v>
      </c>
      <c r="J295" s="58" t="s">
        <v>2680</v>
      </c>
      <c r="K295" s="58" t="s">
        <v>2681</v>
      </c>
      <c r="L295" s="58" t="s">
        <v>2682</v>
      </c>
      <c r="M295" s="58" t="s">
        <v>2683</v>
      </c>
      <c r="N295" s="58" t="s">
        <v>2684</v>
      </c>
      <c r="O295" s="58"/>
      <c r="P295" s="58"/>
      <c r="Q295" s="58" t="s">
        <v>2685</v>
      </c>
      <c r="R295" s="58" t="s">
        <v>2686</v>
      </c>
      <c r="S295" s="58" t="s">
        <v>2687</v>
      </c>
      <c r="T295" s="58" t="s">
        <v>2688</v>
      </c>
      <c r="U295" s="58" t="s">
        <v>2537</v>
      </c>
      <c r="V295" s="58" t="s">
        <v>2538</v>
      </c>
      <c r="W295" s="58" t="s">
        <v>2537</v>
      </c>
      <c r="X295" s="58" t="s">
        <v>96</v>
      </c>
      <c r="Y295" s="58" t="s">
        <v>2689</v>
      </c>
      <c r="Z295" s="59">
        <v>1</v>
      </c>
      <c r="AA295" s="58" t="s">
        <v>2690</v>
      </c>
      <c r="AB295" s="58" t="s">
        <v>2697</v>
      </c>
      <c r="AC295" s="58" t="s">
        <v>2679</v>
      </c>
      <c r="AD295" s="58" t="s">
        <v>2590</v>
      </c>
      <c r="AE295" s="58" t="s">
        <v>911</v>
      </c>
      <c r="AF295" s="59">
        <v>1</v>
      </c>
      <c r="AG295" s="59">
        <v>3160651.66</v>
      </c>
    </row>
    <row r="296" spans="1:33" ht="101.6" customHeight="1" x14ac:dyDescent="0.25">
      <c r="A296" s="58" t="s">
        <v>2675</v>
      </c>
      <c r="B296" s="58" t="s">
        <v>2676</v>
      </c>
      <c r="C296" s="58" t="s">
        <v>35</v>
      </c>
      <c r="D296" s="58" t="s">
        <v>2677</v>
      </c>
      <c r="E296" s="58" t="s">
        <v>37</v>
      </c>
      <c r="F296" s="58" t="s">
        <v>105</v>
      </c>
      <c r="G296" s="58" t="s">
        <v>83</v>
      </c>
      <c r="H296" s="58" t="s">
        <v>2678</v>
      </c>
      <c r="I296" s="58" t="s">
        <v>2679</v>
      </c>
      <c r="J296" s="58" t="s">
        <v>2680</v>
      </c>
      <c r="K296" s="58" t="s">
        <v>2681</v>
      </c>
      <c r="L296" s="58" t="s">
        <v>2682</v>
      </c>
      <c r="M296" s="58" t="s">
        <v>2683</v>
      </c>
      <c r="N296" s="58" t="s">
        <v>2684</v>
      </c>
      <c r="O296" s="58"/>
      <c r="P296" s="58"/>
      <c r="Q296" s="58" t="s">
        <v>2685</v>
      </c>
      <c r="R296" s="58" t="s">
        <v>2686</v>
      </c>
      <c r="S296" s="58" t="s">
        <v>2687</v>
      </c>
      <c r="T296" s="58" t="s">
        <v>2688</v>
      </c>
      <c r="U296" s="58" t="s">
        <v>2537</v>
      </c>
      <c r="V296" s="58" t="s">
        <v>2538</v>
      </c>
      <c r="W296" s="58" t="s">
        <v>2537</v>
      </c>
      <c r="X296" s="58" t="s">
        <v>96</v>
      </c>
      <c r="Y296" s="58" t="s">
        <v>2689</v>
      </c>
      <c r="Z296" s="59">
        <v>2</v>
      </c>
      <c r="AA296" s="58" t="s">
        <v>2690</v>
      </c>
      <c r="AB296" s="58" t="s">
        <v>2695</v>
      </c>
      <c r="AC296" s="58" t="s">
        <v>2679</v>
      </c>
      <c r="AD296" s="58" t="s">
        <v>2590</v>
      </c>
      <c r="AE296" s="58" t="s">
        <v>911</v>
      </c>
      <c r="AF296" s="59">
        <v>2</v>
      </c>
      <c r="AG296" s="59">
        <v>1060123.22</v>
      </c>
    </row>
    <row r="297" spans="1:33" ht="101.6" customHeight="1" x14ac:dyDescent="0.25">
      <c r="A297" s="58" t="s">
        <v>2675</v>
      </c>
      <c r="B297" s="58" t="s">
        <v>2676</v>
      </c>
      <c r="C297" s="58" t="s">
        <v>35</v>
      </c>
      <c r="D297" s="58" t="s">
        <v>2677</v>
      </c>
      <c r="E297" s="58" t="s">
        <v>37</v>
      </c>
      <c r="F297" s="58" t="s">
        <v>105</v>
      </c>
      <c r="G297" s="58" t="s">
        <v>83</v>
      </c>
      <c r="H297" s="58" t="s">
        <v>2678</v>
      </c>
      <c r="I297" s="58" t="s">
        <v>2679</v>
      </c>
      <c r="J297" s="58" t="s">
        <v>2680</v>
      </c>
      <c r="K297" s="58" t="s">
        <v>2681</v>
      </c>
      <c r="L297" s="58" t="s">
        <v>2682</v>
      </c>
      <c r="M297" s="58" t="s">
        <v>2683</v>
      </c>
      <c r="N297" s="58" t="s">
        <v>2684</v>
      </c>
      <c r="O297" s="58"/>
      <c r="P297" s="58"/>
      <c r="Q297" s="58" t="s">
        <v>2685</v>
      </c>
      <c r="R297" s="58" t="s">
        <v>2686</v>
      </c>
      <c r="S297" s="58" t="s">
        <v>2687</v>
      </c>
      <c r="T297" s="58" t="s">
        <v>2688</v>
      </c>
      <c r="U297" s="58" t="s">
        <v>2537</v>
      </c>
      <c r="V297" s="58" t="s">
        <v>2538</v>
      </c>
      <c r="W297" s="58" t="s">
        <v>2537</v>
      </c>
      <c r="X297" s="58" t="s">
        <v>96</v>
      </c>
      <c r="Y297" s="58" t="s">
        <v>2689</v>
      </c>
      <c r="Z297" s="59">
        <v>3</v>
      </c>
      <c r="AA297" s="58" t="s">
        <v>2690</v>
      </c>
      <c r="AB297" s="58" t="s">
        <v>2696</v>
      </c>
      <c r="AC297" s="58" t="s">
        <v>2679</v>
      </c>
      <c r="AD297" s="58" t="s">
        <v>2590</v>
      </c>
      <c r="AE297" s="58" t="s">
        <v>911</v>
      </c>
      <c r="AF297" s="59">
        <v>1</v>
      </c>
      <c r="AG297" s="59">
        <v>973469.25</v>
      </c>
    </row>
    <row r="298" spans="1:33" ht="101.6" customHeight="1" x14ac:dyDescent="0.25">
      <c r="A298" s="58" t="s">
        <v>2675</v>
      </c>
      <c r="B298" s="58" t="s">
        <v>2676</v>
      </c>
      <c r="C298" s="58" t="s">
        <v>35</v>
      </c>
      <c r="D298" s="58" t="s">
        <v>2677</v>
      </c>
      <c r="E298" s="58" t="s">
        <v>37</v>
      </c>
      <c r="F298" s="58" t="s">
        <v>105</v>
      </c>
      <c r="G298" s="58" t="s">
        <v>83</v>
      </c>
      <c r="H298" s="58" t="s">
        <v>2678</v>
      </c>
      <c r="I298" s="58" t="s">
        <v>2679</v>
      </c>
      <c r="J298" s="58" t="s">
        <v>2680</v>
      </c>
      <c r="K298" s="58" t="s">
        <v>2681</v>
      </c>
      <c r="L298" s="58" t="s">
        <v>2682</v>
      </c>
      <c r="M298" s="58" t="s">
        <v>2683</v>
      </c>
      <c r="N298" s="58" t="s">
        <v>2684</v>
      </c>
      <c r="O298" s="58"/>
      <c r="P298" s="58"/>
      <c r="Q298" s="58" t="s">
        <v>2685</v>
      </c>
      <c r="R298" s="58" t="s">
        <v>2686</v>
      </c>
      <c r="S298" s="58" t="s">
        <v>2687</v>
      </c>
      <c r="T298" s="58" t="s">
        <v>2688</v>
      </c>
      <c r="U298" s="58" t="s">
        <v>2537</v>
      </c>
      <c r="V298" s="58" t="s">
        <v>2538</v>
      </c>
      <c r="W298" s="58" t="s">
        <v>2537</v>
      </c>
      <c r="X298" s="58" t="s">
        <v>96</v>
      </c>
      <c r="Y298" s="58" t="s">
        <v>2689</v>
      </c>
      <c r="Z298" s="59">
        <v>4</v>
      </c>
      <c r="AA298" s="58" t="s">
        <v>2690</v>
      </c>
      <c r="AB298" s="58" t="s">
        <v>2692</v>
      </c>
      <c r="AC298" s="58" t="s">
        <v>2679</v>
      </c>
      <c r="AD298" s="58" t="s">
        <v>2590</v>
      </c>
      <c r="AE298" s="58" t="s">
        <v>911</v>
      </c>
      <c r="AF298" s="59">
        <v>1</v>
      </c>
      <c r="AG298" s="59">
        <v>1038132.08</v>
      </c>
    </row>
    <row r="299" spans="1:33" ht="101.6" customHeight="1" x14ac:dyDescent="0.25">
      <c r="A299" s="58" t="s">
        <v>2675</v>
      </c>
      <c r="B299" s="58" t="s">
        <v>2676</v>
      </c>
      <c r="C299" s="58" t="s">
        <v>35</v>
      </c>
      <c r="D299" s="58" t="s">
        <v>2677</v>
      </c>
      <c r="E299" s="58" t="s">
        <v>37</v>
      </c>
      <c r="F299" s="58" t="s">
        <v>105</v>
      </c>
      <c r="G299" s="58" t="s">
        <v>83</v>
      </c>
      <c r="H299" s="58" t="s">
        <v>2678</v>
      </c>
      <c r="I299" s="58" t="s">
        <v>2679</v>
      </c>
      <c r="J299" s="58" t="s">
        <v>2680</v>
      </c>
      <c r="K299" s="58" t="s">
        <v>2681</v>
      </c>
      <c r="L299" s="58" t="s">
        <v>2682</v>
      </c>
      <c r="M299" s="58" t="s">
        <v>2683</v>
      </c>
      <c r="N299" s="58" t="s">
        <v>2684</v>
      </c>
      <c r="O299" s="58"/>
      <c r="P299" s="58"/>
      <c r="Q299" s="58" t="s">
        <v>2685</v>
      </c>
      <c r="R299" s="58" t="s">
        <v>2686</v>
      </c>
      <c r="S299" s="58" t="s">
        <v>2687</v>
      </c>
      <c r="T299" s="58" t="s">
        <v>2688</v>
      </c>
      <c r="U299" s="58" t="s">
        <v>2537</v>
      </c>
      <c r="V299" s="58" t="s">
        <v>2538</v>
      </c>
      <c r="W299" s="58" t="s">
        <v>2537</v>
      </c>
      <c r="X299" s="58" t="s">
        <v>96</v>
      </c>
      <c r="Y299" s="58" t="s">
        <v>2689</v>
      </c>
      <c r="Z299" s="59">
        <v>5</v>
      </c>
      <c r="AA299" s="58" t="s">
        <v>2693</v>
      </c>
      <c r="AB299" s="58" t="s">
        <v>2694</v>
      </c>
      <c r="AC299" s="58" t="s">
        <v>2679</v>
      </c>
      <c r="AD299" s="58" t="s">
        <v>2590</v>
      </c>
      <c r="AE299" s="58" t="s">
        <v>911</v>
      </c>
      <c r="AF299" s="59">
        <v>1</v>
      </c>
      <c r="AG299" s="59">
        <v>1535349.03</v>
      </c>
    </row>
    <row r="300" spans="1:33" ht="101.6" customHeight="1" x14ac:dyDescent="0.25">
      <c r="A300" s="58" t="s">
        <v>2675</v>
      </c>
      <c r="B300" s="58" t="s">
        <v>2676</v>
      </c>
      <c r="C300" s="58" t="s">
        <v>35</v>
      </c>
      <c r="D300" s="58" t="s">
        <v>2677</v>
      </c>
      <c r="E300" s="58" t="s">
        <v>37</v>
      </c>
      <c r="F300" s="58" t="s">
        <v>105</v>
      </c>
      <c r="G300" s="58" t="s">
        <v>83</v>
      </c>
      <c r="H300" s="58" t="s">
        <v>2678</v>
      </c>
      <c r="I300" s="58" t="s">
        <v>2679</v>
      </c>
      <c r="J300" s="58" t="s">
        <v>2680</v>
      </c>
      <c r="K300" s="58" t="s">
        <v>2681</v>
      </c>
      <c r="L300" s="58" t="s">
        <v>2682</v>
      </c>
      <c r="M300" s="58" t="s">
        <v>2683</v>
      </c>
      <c r="N300" s="58" t="s">
        <v>2684</v>
      </c>
      <c r="O300" s="58"/>
      <c r="P300" s="58"/>
      <c r="Q300" s="58" t="s">
        <v>2685</v>
      </c>
      <c r="R300" s="58" t="s">
        <v>2686</v>
      </c>
      <c r="S300" s="58" t="s">
        <v>2687</v>
      </c>
      <c r="T300" s="58" t="s">
        <v>2688</v>
      </c>
      <c r="U300" s="58" t="s">
        <v>2537</v>
      </c>
      <c r="V300" s="58" t="s">
        <v>2538</v>
      </c>
      <c r="W300" s="58" t="s">
        <v>2537</v>
      </c>
      <c r="X300" s="58" t="s">
        <v>96</v>
      </c>
      <c r="Y300" s="58" t="s">
        <v>2689</v>
      </c>
      <c r="Z300" s="59">
        <v>6</v>
      </c>
      <c r="AA300" s="58" t="s">
        <v>2690</v>
      </c>
      <c r="AB300" s="58" t="s">
        <v>2691</v>
      </c>
      <c r="AC300" s="58" t="s">
        <v>2679</v>
      </c>
      <c r="AD300" s="58" t="s">
        <v>2590</v>
      </c>
      <c r="AE300" s="58" t="s">
        <v>911</v>
      </c>
      <c r="AF300" s="59">
        <v>1</v>
      </c>
      <c r="AG300" s="59">
        <v>1152274.76</v>
      </c>
    </row>
    <row r="301" spans="1:33" ht="101.6" customHeight="1" x14ac:dyDescent="0.25">
      <c r="A301" s="58" t="s">
        <v>2698</v>
      </c>
      <c r="B301" s="58" t="s">
        <v>2699</v>
      </c>
      <c r="C301" s="58" t="s">
        <v>35</v>
      </c>
      <c r="D301" s="58" t="s">
        <v>2700</v>
      </c>
      <c r="E301" s="58" t="s">
        <v>37</v>
      </c>
      <c r="F301" s="58" t="s">
        <v>105</v>
      </c>
      <c r="G301" s="58" t="s">
        <v>83</v>
      </c>
      <c r="H301" s="58" t="s">
        <v>2701</v>
      </c>
      <c r="I301" s="58" t="s">
        <v>2702</v>
      </c>
      <c r="J301" s="58" t="s">
        <v>2703</v>
      </c>
      <c r="K301" s="58" t="s">
        <v>2704</v>
      </c>
      <c r="L301" s="58" t="s">
        <v>2705</v>
      </c>
      <c r="M301" s="58" t="s">
        <v>2706</v>
      </c>
      <c r="N301" s="58" t="s">
        <v>2707</v>
      </c>
      <c r="O301" s="58"/>
      <c r="P301" s="58"/>
      <c r="Q301" s="58" t="s">
        <v>2708</v>
      </c>
      <c r="R301" s="58" t="s">
        <v>2709</v>
      </c>
      <c r="S301" s="58" t="s">
        <v>956</v>
      </c>
      <c r="T301" s="58" t="s">
        <v>2710</v>
      </c>
      <c r="U301" s="58" t="s">
        <v>2537</v>
      </c>
      <c r="V301" s="58" t="s">
        <v>2538</v>
      </c>
      <c r="W301" s="58" t="s">
        <v>2537</v>
      </c>
      <c r="X301" s="58" t="s">
        <v>96</v>
      </c>
      <c r="Y301" s="58" t="s">
        <v>2711</v>
      </c>
      <c r="Z301" s="59">
        <v>1</v>
      </c>
      <c r="AA301" s="58" t="s">
        <v>2690</v>
      </c>
      <c r="AB301" s="58" t="s">
        <v>2712</v>
      </c>
      <c r="AC301" s="58" t="s">
        <v>2702</v>
      </c>
      <c r="AD301" s="58" t="s">
        <v>2561</v>
      </c>
      <c r="AE301" s="58" t="s">
        <v>911</v>
      </c>
      <c r="AF301" s="59">
        <v>1</v>
      </c>
      <c r="AG301" s="59">
        <v>1090780</v>
      </c>
    </row>
    <row r="302" spans="1:33" ht="101.6" customHeight="1" x14ac:dyDescent="0.25">
      <c r="A302" s="58" t="s">
        <v>2713</v>
      </c>
      <c r="B302" s="58"/>
      <c r="C302" s="58" t="s">
        <v>507</v>
      </c>
      <c r="D302" s="58" t="s">
        <v>2714</v>
      </c>
      <c r="E302" s="58" t="s">
        <v>37</v>
      </c>
      <c r="F302" s="58" t="s">
        <v>320</v>
      </c>
      <c r="G302" s="58" t="s">
        <v>39</v>
      </c>
      <c r="H302" s="58" t="s">
        <v>2715</v>
      </c>
      <c r="I302" s="58" t="s">
        <v>2716</v>
      </c>
      <c r="J302" s="58" t="s">
        <v>2717</v>
      </c>
      <c r="K302" s="58" t="s">
        <v>2718</v>
      </c>
      <c r="L302" s="58" t="s">
        <v>2719</v>
      </c>
      <c r="M302" s="58" t="s">
        <v>2720</v>
      </c>
      <c r="N302" s="58" t="s">
        <v>2721</v>
      </c>
      <c r="O302" s="58"/>
      <c r="P302" s="58"/>
      <c r="Q302" s="58" t="s">
        <v>2722</v>
      </c>
      <c r="R302" s="58" t="s">
        <v>2723</v>
      </c>
      <c r="S302" s="58" t="s">
        <v>2724</v>
      </c>
      <c r="T302" s="58"/>
      <c r="U302" s="58" t="s">
        <v>2537</v>
      </c>
      <c r="V302" s="58" t="s">
        <v>2538</v>
      </c>
      <c r="W302" s="58" t="s">
        <v>2537</v>
      </c>
      <c r="X302" s="58"/>
      <c r="Y302" s="58"/>
      <c r="Z302" s="59">
        <v>1</v>
      </c>
      <c r="AA302" s="58" t="s">
        <v>2725</v>
      </c>
      <c r="AB302" s="58" t="s">
        <v>2726</v>
      </c>
      <c r="AC302" s="58"/>
      <c r="AD302" s="58"/>
      <c r="AE302" s="58" t="s">
        <v>1268</v>
      </c>
      <c r="AF302" s="59">
        <v>1</v>
      </c>
      <c r="AG302" s="59">
        <v>18500000</v>
      </c>
    </row>
    <row r="303" spans="1:33" ht="101.6" customHeight="1" x14ac:dyDescent="0.25">
      <c r="A303" s="58" t="s">
        <v>2727</v>
      </c>
      <c r="B303" s="58" t="s">
        <v>2728</v>
      </c>
      <c r="C303" s="58" t="s">
        <v>35</v>
      </c>
      <c r="D303" s="58" t="s">
        <v>2729</v>
      </c>
      <c r="E303" s="58" t="s">
        <v>82</v>
      </c>
      <c r="F303" s="58" t="s">
        <v>320</v>
      </c>
      <c r="G303" s="58" t="s">
        <v>83</v>
      </c>
      <c r="H303" s="58" t="s">
        <v>2730</v>
      </c>
      <c r="I303" s="58" t="s">
        <v>2731</v>
      </c>
      <c r="J303" s="58" t="s">
        <v>2732</v>
      </c>
      <c r="K303" s="58" t="s">
        <v>2733</v>
      </c>
      <c r="L303" s="58" t="s">
        <v>2734</v>
      </c>
      <c r="M303" s="58" t="s">
        <v>2735</v>
      </c>
      <c r="N303" s="58" t="s">
        <v>2736</v>
      </c>
      <c r="O303" s="58"/>
      <c r="P303" s="58"/>
      <c r="Q303" s="58" t="s">
        <v>2737</v>
      </c>
      <c r="R303" s="58" t="s">
        <v>2738</v>
      </c>
      <c r="S303" s="58" t="s">
        <v>2480</v>
      </c>
      <c r="T303" s="58" t="s">
        <v>2739</v>
      </c>
      <c r="U303" s="58" t="s">
        <v>2557</v>
      </c>
      <c r="V303" s="58" t="s">
        <v>2538</v>
      </c>
      <c r="W303" s="58" t="s">
        <v>2740</v>
      </c>
      <c r="X303" s="58" t="s">
        <v>547</v>
      </c>
      <c r="Y303" s="58" t="s">
        <v>1900</v>
      </c>
      <c r="Z303" s="59">
        <v>1</v>
      </c>
      <c r="AA303" s="58" t="s">
        <v>2743</v>
      </c>
      <c r="AB303" s="58" t="s">
        <v>2744</v>
      </c>
      <c r="AC303" s="58"/>
      <c r="AD303" s="58"/>
      <c r="AE303" s="58" t="s">
        <v>78</v>
      </c>
      <c r="AF303" s="59">
        <v>1</v>
      </c>
      <c r="AG303" s="59">
        <v>308.10000000000002</v>
      </c>
    </row>
    <row r="304" spans="1:33" ht="101.6" customHeight="1" x14ac:dyDescent="0.25">
      <c r="A304" s="58" t="s">
        <v>2727</v>
      </c>
      <c r="B304" s="58" t="s">
        <v>2728</v>
      </c>
      <c r="C304" s="58" t="s">
        <v>35</v>
      </c>
      <c r="D304" s="58" t="s">
        <v>2729</v>
      </c>
      <c r="E304" s="58" t="s">
        <v>82</v>
      </c>
      <c r="F304" s="58" t="s">
        <v>320</v>
      </c>
      <c r="G304" s="58" t="s">
        <v>83</v>
      </c>
      <c r="H304" s="58" t="s">
        <v>2730</v>
      </c>
      <c r="I304" s="58" t="s">
        <v>2731</v>
      </c>
      <c r="J304" s="58" t="s">
        <v>2732</v>
      </c>
      <c r="K304" s="58" t="s">
        <v>2733</v>
      </c>
      <c r="L304" s="58" t="s">
        <v>2734</v>
      </c>
      <c r="M304" s="58" t="s">
        <v>2735</v>
      </c>
      <c r="N304" s="58" t="s">
        <v>2736</v>
      </c>
      <c r="O304" s="58"/>
      <c r="P304" s="58"/>
      <c r="Q304" s="58" t="s">
        <v>2737</v>
      </c>
      <c r="R304" s="58" t="s">
        <v>2738</v>
      </c>
      <c r="S304" s="58" t="s">
        <v>2480</v>
      </c>
      <c r="T304" s="58" t="s">
        <v>2739</v>
      </c>
      <c r="U304" s="58" t="s">
        <v>2557</v>
      </c>
      <c r="V304" s="58" t="s">
        <v>2538</v>
      </c>
      <c r="W304" s="58" t="s">
        <v>2740</v>
      </c>
      <c r="X304" s="58" t="s">
        <v>547</v>
      </c>
      <c r="Y304" s="58" t="s">
        <v>1900</v>
      </c>
      <c r="Z304" s="59">
        <v>2</v>
      </c>
      <c r="AA304" s="58" t="s">
        <v>2741</v>
      </c>
      <c r="AB304" s="58" t="s">
        <v>2742</v>
      </c>
      <c r="AC304" s="58"/>
      <c r="AD304" s="58"/>
      <c r="AE304" s="58" t="s">
        <v>358</v>
      </c>
      <c r="AF304" s="59">
        <v>1</v>
      </c>
      <c r="AG304" s="59">
        <v>3493.33</v>
      </c>
    </row>
    <row r="305" spans="1:33" ht="101.6" customHeight="1" x14ac:dyDescent="0.25">
      <c r="A305" s="58" t="s">
        <v>2745</v>
      </c>
      <c r="B305" s="58"/>
      <c r="C305" s="58" t="s">
        <v>507</v>
      </c>
      <c r="D305" s="58" t="s">
        <v>2746</v>
      </c>
      <c r="E305" s="58" t="s">
        <v>82</v>
      </c>
      <c r="F305" s="58" t="s">
        <v>38</v>
      </c>
      <c r="G305" s="58" t="s">
        <v>39</v>
      </c>
      <c r="H305" s="58" t="s">
        <v>2747</v>
      </c>
      <c r="I305" s="58" t="s">
        <v>2748</v>
      </c>
      <c r="J305" s="58" t="s">
        <v>2749</v>
      </c>
      <c r="K305" s="58" t="s">
        <v>2750</v>
      </c>
      <c r="L305" s="58" t="s">
        <v>2751</v>
      </c>
      <c r="M305" s="58" t="s">
        <v>2752</v>
      </c>
      <c r="N305" s="58" t="s">
        <v>2753</v>
      </c>
      <c r="O305" s="58"/>
      <c r="P305" s="58"/>
      <c r="Q305" s="58" t="s">
        <v>2754</v>
      </c>
      <c r="R305" s="58" t="s">
        <v>2755</v>
      </c>
      <c r="S305" s="58" t="s">
        <v>2756</v>
      </c>
      <c r="T305" s="58" t="s">
        <v>2757</v>
      </c>
      <c r="U305" s="58" t="s">
        <v>2557</v>
      </c>
      <c r="V305" s="58" t="s">
        <v>2538</v>
      </c>
      <c r="W305" s="58" t="s">
        <v>2557</v>
      </c>
      <c r="X305" s="58"/>
      <c r="Y305" s="58" t="s">
        <v>2758</v>
      </c>
      <c r="Z305" s="59">
        <v>1</v>
      </c>
      <c r="AA305" s="58" t="s">
        <v>2759</v>
      </c>
      <c r="AB305" s="58" t="s">
        <v>2760</v>
      </c>
      <c r="AC305" s="58" t="s">
        <v>2748</v>
      </c>
      <c r="AD305" s="58" t="s">
        <v>2561</v>
      </c>
      <c r="AE305" s="58" t="s">
        <v>57</v>
      </c>
      <c r="AF305" s="59">
        <v>1</v>
      </c>
      <c r="AG305" s="59">
        <v>39814885</v>
      </c>
    </row>
    <row r="306" spans="1:33" ht="101.6" customHeight="1" x14ac:dyDescent="0.25">
      <c r="A306" s="58" t="s">
        <v>2745</v>
      </c>
      <c r="B306" s="58"/>
      <c r="C306" s="58" t="s">
        <v>507</v>
      </c>
      <c r="D306" s="58" t="s">
        <v>2746</v>
      </c>
      <c r="E306" s="58" t="s">
        <v>82</v>
      </c>
      <c r="F306" s="58" t="s">
        <v>38</v>
      </c>
      <c r="G306" s="58" t="s">
        <v>39</v>
      </c>
      <c r="H306" s="58" t="s">
        <v>2747</v>
      </c>
      <c r="I306" s="58" t="s">
        <v>2748</v>
      </c>
      <c r="J306" s="58" t="s">
        <v>2749</v>
      </c>
      <c r="K306" s="58" t="s">
        <v>2750</v>
      </c>
      <c r="L306" s="58" t="s">
        <v>2751</v>
      </c>
      <c r="M306" s="58" t="s">
        <v>2752</v>
      </c>
      <c r="N306" s="58" t="s">
        <v>2753</v>
      </c>
      <c r="O306" s="58"/>
      <c r="P306" s="58"/>
      <c r="Q306" s="58" t="s">
        <v>2754</v>
      </c>
      <c r="R306" s="58" t="s">
        <v>2755</v>
      </c>
      <c r="S306" s="58" t="s">
        <v>2756</v>
      </c>
      <c r="T306" s="58" t="s">
        <v>2757</v>
      </c>
      <c r="U306" s="58" t="s">
        <v>2557</v>
      </c>
      <c r="V306" s="58" t="s">
        <v>2538</v>
      </c>
      <c r="W306" s="58" t="s">
        <v>2557</v>
      </c>
      <c r="X306" s="58"/>
      <c r="Y306" s="58" t="s">
        <v>2758</v>
      </c>
      <c r="Z306" s="59">
        <v>2</v>
      </c>
      <c r="AA306" s="58" t="s">
        <v>2759</v>
      </c>
      <c r="AB306" s="58" t="s">
        <v>2760</v>
      </c>
      <c r="AC306" s="58" t="s">
        <v>2748</v>
      </c>
      <c r="AD306" s="58" t="s">
        <v>2590</v>
      </c>
      <c r="AE306" s="58" t="s">
        <v>57</v>
      </c>
      <c r="AF306" s="59">
        <v>1</v>
      </c>
      <c r="AG306" s="59">
        <v>3490060</v>
      </c>
    </row>
    <row r="307" spans="1:33" ht="101.6" customHeight="1" x14ac:dyDescent="0.25">
      <c r="A307" s="58" t="s">
        <v>2745</v>
      </c>
      <c r="B307" s="58"/>
      <c r="C307" s="58" t="s">
        <v>507</v>
      </c>
      <c r="D307" s="58" t="s">
        <v>2746</v>
      </c>
      <c r="E307" s="58" t="s">
        <v>82</v>
      </c>
      <c r="F307" s="58" t="s">
        <v>38</v>
      </c>
      <c r="G307" s="58" t="s">
        <v>39</v>
      </c>
      <c r="H307" s="58" t="s">
        <v>2747</v>
      </c>
      <c r="I307" s="58" t="s">
        <v>2748</v>
      </c>
      <c r="J307" s="58" t="s">
        <v>2749</v>
      </c>
      <c r="K307" s="58" t="s">
        <v>2750</v>
      </c>
      <c r="L307" s="58" t="s">
        <v>2751</v>
      </c>
      <c r="M307" s="58" t="s">
        <v>2752</v>
      </c>
      <c r="N307" s="58" t="s">
        <v>2753</v>
      </c>
      <c r="O307" s="58"/>
      <c r="P307" s="58"/>
      <c r="Q307" s="58" t="s">
        <v>2754</v>
      </c>
      <c r="R307" s="58" t="s">
        <v>2755</v>
      </c>
      <c r="S307" s="58" t="s">
        <v>2756</v>
      </c>
      <c r="T307" s="58" t="s">
        <v>2757</v>
      </c>
      <c r="U307" s="58" t="s">
        <v>2557</v>
      </c>
      <c r="V307" s="58" t="s">
        <v>2538</v>
      </c>
      <c r="W307" s="58" t="s">
        <v>2557</v>
      </c>
      <c r="X307" s="58"/>
      <c r="Y307" s="58" t="s">
        <v>2758</v>
      </c>
      <c r="Z307" s="59">
        <v>3</v>
      </c>
      <c r="AA307" s="58" t="s">
        <v>2759</v>
      </c>
      <c r="AB307" s="58" t="s">
        <v>2760</v>
      </c>
      <c r="AC307" s="58" t="s">
        <v>2748</v>
      </c>
      <c r="AD307" s="58" t="s">
        <v>2561</v>
      </c>
      <c r="AE307" s="58" t="s">
        <v>57</v>
      </c>
      <c r="AF307" s="59">
        <v>1</v>
      </c>
      <c r="AG307" s="59">
        <v>18293.150000000001</v>
      </c>
    </row>
    <row r="308" spans="1:33" ht="101.6" customHeight="1" x14ac:dyDescent="0.25">
      <c r="A308" s="58" t="s">
        <v>2745</v>
      </c>
      <c r="B308" s="58"/>
      <c r="C308" s="58" t="s">
        <v>507</v>
      </c>
      <c r="D308" s="58" t="s">
        <v>2746</v>
      </c>
      <c r="E308" s="58" t="s">
        <v>82</v>
      </c>
      <c r="F308" s="58" t="s">
        <v>38</v>
      </c>
      <c r="G308" s="58" t="s">
        <v>39</v>
      </c>
      <c r="H308" s="58" t="s">
        <v>2747</v>
      </c>
      <c r="I308" s="58" t="s">
        <v>2748</v>
      </c>
      <c r="J308" s="58" t="s">
        <v>2749</v>
      </c>
      <c r="K308" s="58" t="s">
        <v>2750</v>
      </c>
      <c r="L308" s="58" t="s">
        <v>2751</v>
      </c>
      <c r="M308" s="58" t="s">
        <v>2752</v>
      </c>
      <c r="N308" s="58" t="s">
        <v>2753</v>
      </c>
      <c r="O308" s="58"/>
      <c r="P308" s="58"/>
      <c r="Q308" s="58" t="s">
        <v>2754</v>
      </c>
      <c r="R308" s="58" t="s">
        <v>2755</v>
      </c>
      <c r="S308" s="58" t="s">
        <v>2756</v>
      </c>
      <c r="T308" s="58" t="s">
        <v>2757</v>
      </c>
      <c r="U308" s="58" t="s">
        <v>2557</v>
      </c>
      <c r="V308" s="58" t="s">
        <v>2538</v>
      </c>
      <c r="W308" s="58" t="s">
        <v>2557</v>
      </c>
      <c r="X308" s="58"/>
      <c r="Y308" s="58" t="s">
        <v>2758</v>
      </c>
      <c r="Z308" s="59">
        <v>4</v>
      </c>
      <c r="AA308" s="58" t="s">
        <v>2759</v>
      </c>
      <c r="AB308" s="58" t="s">
        <v>2760</v>
      </c>
      <c r="AC308" s="58" t="s">
        <v>2748</v>
      </c>
      <c r="AD308" s="58" t="s">
        <v>2590</v>
      </c>
      <c r="AE308" s="58" t="s">
        <v>57</v>
      </c>
      <c r="AF308" s="59">
        <v>1</v>
      </c>
      <c r="AG308" s="59">
        <v>36354.800000000003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heetViews>
  <sheetFormatPr baseColWidth="10" defaultColWidth="8.85546875" defaultRowHeight="14.7" x14ac:dyDescent="0.25"/>
  <sheetData>
    <row r="2" spans="1:1" x14ac:dyDescent="0.25">
      <c r="A2" t="s">
        <v>2761</v>
      </c>
    </row>
  </sheetData>
  <sheetProtection sheet="1" objects="1" scenarios="1" selectLockedCells="1" selectUn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EDF25-8176-4A60-B8ED-CF8D088ECA76}">
  <dimension ref="B2:I60"/>
  <sheetViews>
    <sheetView topLeftCell="C6" workbookViewId="0"/>
  </sheetViews>
  <sheetFormatPr baseColWidth="10" defaultRowHeight="14.7" x14ac:dyDescent="0.25"/>
  <cols>
    <col min="2" max="3" width="35" customWidth="1"/>
    <col min="5" max="5" width="38.85546875" customWidth="1"/>
    <col min="6" max="6" width="23.28515625" customWidth="1"/>
    <col min="8" max="8" width="23.28515625" customWidth="1"/>
    <col min="9" max="9" width="15.5703125" customWidth="1"/>
  </cols>
  <sheetData>
    <row r="2" spans="2:9" ht="24.25" x14ac:dyDescent="0.4">
      <c r="B2" s="2" t="s">
        <v>2762</v>
      </c>
    </row>
    <row r="3" spans="2:9" ht="15.45" x14ac:dyDescent="0.25">
      <c r="B3" s="3" t="s">
        <v>2763</v>
      </c>
    </row>
    <row r="6" spans="2:9" ht="18.399999999999999" x14ac:dyDescent="0.3">
      <c r="B6" s="4" t="s">
        <v>29</v>
      </c>
      <c r="C6" s="4" t="s">
        <v>2764</v>
      </c>
      <c r="E6" s="8" t="s">
        <v>2765</v>
      </c>
      <c r="F6" s="9"/>
      <c r="H6" s="12" t="s">
        <v>2771</v>
      </c>
      <c r="I6" s="13"/>
    </row>
    <row r="7" spans="2:9" x14ac:dyDescent="0.25">
      <c r="B7">
        <v>10014203</v>
      </c>
      <c r="C7" s="5">
        <f>COUNTIF('2022'!AD:AD,B7)</f>
        <v>1</v>
      </c>
      <c r="H7" s="14" t="s">
        <v>2772</v>
      </c>
      <c r="I7" s="14" t="s">
        <v>2773</v>
      </c>
    </row>
    <row r="8" spans="2:9" ht="21.3" x14ac:dyDescent="0.35">
      <c r="B8">
        <v>10014215</v>
      </c>
      <c r="C8" s="5">
        <f>COUNTIF('2022'!AD:AD,B8)</f>
        <v>1</v>
      </c>
      <c r="E8" s="1" t="s">
        <v>2766</v>
      </c>
      <c r="F8" s="10">
        <f>C60</f>
        <v>208</v>
      </c>
      <c r="H8" s="15">
        <f>INDEX(B7:B59,MATCH(LARGE(C7:C59,1),C7:C59,0))</f>
        <v>1110000000</v>
      </c>
      <c r="I8" s="16">
        <f>LARGE(C7:C59,1)</f>
        <v>26</v>
      </c>
    </row>
    <row r="9" spans="2:9" x14ac:dyDescent="0.25">
      <c r="B9">
        <v>110000000</v>
      </c>
      <c r="C9" s="5">
        <f>COUNTIF('2022'!AD:AD,B9)</f>
        <v>3</v>
      </c>
      <c r="H9">
        <f>INDEX(B7:B59,MATCH(LARGE(C7:C59,2),C7:C59,0))</f>
        <v>1301000000</v>
      </c>
      <c r="I9" s="5">
        <f>LARGE(C7:C59,2)</f>
        <v>17</v>
      </c>
    </row>
    <row r="10" spans="2:9" ht="21.3" x14ac:dyDescent="0.35">
      <c r="B10">
        <v>1102</v>
      </c>
      <c r="C10" s="5">
        <f>COUNTIF('2022'!AD:AD,B10)</f>
        <v>1</v>
      </c>
      <c r="E10" s="1" t="s">
        <v>2767</v>
      </c>
      <c r="F10" s="10">
        <f>COUNTA(B7:B59)</f>
        <v>53</v>
      </c>
      <c r="H10" s="15">
        <f>INDEX(B7:B59,MATCH(LARGE(C7:C59,3),C7:C59,0))</f>
        <v>11021100</v>
      </c>
      <c r="I10" s="16">
        <f>LARGE(C7:C59,3)</f>
        <v>16</v>
      </c>
    </row>
    <row r="11" spans="2:9" x14ac:dyDescent="0.25">
      <c r="B11">
        <v>11020000</v>
      </c>
      <c r="C11" s="5">
        <f>COUNTIF('2022'!AD:AD,B11)</f>
        <v>1</v>
      </c>
      <c r="H11">
        <f>INDEX(B7:B59,MATCH(LARGE(C7:C59,4),C7:C59,0))</f>
        <v>1401000000</v>
      </c>
      <c r="I11" s="5">
        <f>LARGE(C7:C59,4)</f>
        <v>15</v>
      </c>
    </row>
    <row r="12" spans="2:9" ht="21.3" x14ac:dyDescent="0.35">
      <c r="B12">
        <v>110200000</v>
      </c>
      <c r="C12" s="5">
        <f>COUNTIF('2022'!AD:AD,B12)</f>
        <v>2</v>
      </c>
      <c r="E12" s="1" t="s">
        <v>2768</v>
      </c>
      <c r="F12" s="10">
        <f>ROUND(AVERAGE(C7:C59),1)</f>
        <v>3.9</v>
      </c>
      <c r="H12" s="15">
        <f>INDEX(B7:B59,MATCH(LARGE(C7:C59,5),C7:C59,0))</f>
        <v>1304000000</v>
      </c>
      <c r="I12" s="16">
        <f>LARGE(C7:C59,5)</f>
        <v>14</v>
      </c>
    </row>
    <row r="13" spans="2:9" x14ac:dyDescent="0.25">
      <c r="B13">
        <v>1102000000</v>
      </c>
      <c r="C13" s="5">
        <f>COUNTIF('2022'!AD:AD,B13)</f>
        <v>13</v>
      </c>
      <c r="H13">
        <f>INDEX(B7:B59,MATCH(LARGE(C7:C59,6),C7:C59,0))</f>
        <v>1102000000</v>
      </c>
      <c r="I13" s="5">
        <f>LARGE(C7:C59,6)</f>
        <v>13</v>
      </c>
    </row>
    <row r="14" spans="2:9" ht="15.45" x14ac:dyDescent="0.25">
      <c r="B14">
        <v>11021000</v>
      </c>
      <c r="C14" s="5">
        <f>COUNTIF('2022'!AD:AD,B14)</f>
        <v>1</v>
      </c>
      <c r="E14" s="1" t="s">
        <v>2769</v>
      </c>
      <c r="F14" s="11">
        <f>INDEX(B7:B59,MATCH(MAX(C7:C59),C7:C59,0))</f>
        <v>1110000000</v>
      </c>
      <c r="H14" s="15">
        <f>INDEX(B7:B59,MATCH(LARGE(C7:C59,7),C7:C59,0))</f>
        <v>1208000000</v>
      </c>
      <c r="I14" s="16">
        <f>LARGE(C7:C59,7)</f>
        <v>12</v>
      </c>
    </row>
    <row r="15" spans="2:9" x14ac:dyDescent="0.25">
      <c r="B15">
        <v>11021100</v>
      </c>
      <c r="C15" s="5">
        <f>COUNTIF('2022'!AD:AD,B15)</f>
        <v>16</v>
      </c>
      <c r="H15">
        <f>INDEX(B7:B59,MATCH(LARGE(C7:C59,8),C7:C59,0))</f>
        <v>1208000000</v>
      </c>
      <c r="I15" s="5">
        <f>LARGE(C7:C59,8)</f>
        <v>12</v>
      </c>
    </row>
    <row r="16" spans="2:9" ht="21.3" x14ac:dyDescent="0.35">
      <c r="B16">
        <v>11021203</v>
      </c>
      <c r="C16" s="5">
        <f>COUNTIF('2022'!AD:AD,B16)</f>
        <v>1</v>
      </c>
      <c r="E16" s="1" t="s">
        <v>2770</v>
      </c>
      <c r="F16" s="10">
        <f>MAX(C7:C59)</f>
        <v>26</v>
      </c>
      <c r="H16" s="15">
        <f>INDEX(B7:B59,MATCH(LARGE(C7:C59,9),C7:C59,0))</f>
        <v>1220000000</v>
      </c>
      <c r="I16" s="16">
        <f>LARGE(C7:C59,9)</f>
        <v>8</v>
      </c>
    </row>
    <row r="17" spans="2:9" x14ac:dyDescent="0.25">
      <c r="B17">
        <v>1104</v>
      </c>
      <c r="C17" s="5">
        <f>COUNTIF('2022'!AD:AD,B17)</f>
        <v>1</v>
      </c>
      <c r="H17">
        <f>INDEX(B7:B59,MATCH(LARGE(C7:C59,10),C7:C59,0))</f>
        <v>1207000000</v>
      </c>
      <c r="I17" s="5">
        <f>LARGE(C7:C59,10)</f>
        <v>6</v>
      </c>
    </row>
    <row r="18" spans="2:9" x14ac:dyDescent="0.25">
      <c r="B18">
        <v>1106000000</v>
      </c>
      <c r="C18" s="5">
        <f>COUNTIF('2022'!AD:AD,B18)</f>
        <v>1</v>
      </c>
    </row>
    <row r="19" spans="2:9" x14ac:dyDescent="0.25">
      <c r="B19">
        <v>111000000</v>
      </c>
      <c r="C19" s="5">
        <f>COUNTIF('2022'!AD:AD,B19)</f>
        <v>1</v>
      </c>
    </row>
    <row r="20" spans="2:9" x14ac:dyDescent="0.25">
      <c r="B20">
        <v>1110000000</v>
      </c>
      <c r="C20" s="5">
        <f>COUNTIF('2022'!AD:AD,B20)</f>
        <v>26</v>
      </c>
    </row>
    <row r="21" spans="2:9" x14ac:dyDescent="0.25">
      <c r="B21">
        <v>1126000000</v>
      </c>
      <c r="C21" s="5">
        <f>COUNTIF('2022'!AD:AD,B21)</f>
        <v>1</v>
      </c>
    </row>
    <row r="22" spans="2:9" x14ac:dyDescent="0.25">
      <c r="B22" t="s">
        <v>2523</v>
      </c>
      <c r="C22" s="5">
        <f>COUNTIF('2022'!AD:AD,B22)</f>
        <v>1</v>
      </c>
    </row>
    <row r="23" spans="2:9" x14ac:dyDescent="0.25">
      <c r="B23">
        <v>1201000000</v>
      </c>
      <c r="C23" s="5">
        <f>COUNTIF('2022'!AD:AD,B23)</f>
        <v>3</v>
      </c>
    </row>
    <row r="24" spans="2:9" x14ac:dyDescent="0.25">
      <c r="B24">
        <v>12020100</v>
      </c>
      <c r="C24" s="5">
        <f>COUNTIF('2022'!AD:AD,B24)</f>
        <v>4</v>
      </c>
    </row>
    <row r="25" spans="2:9" x14ac:dyDescent="0.25">
      <c r="B25">
        <v>12020300</v>
      </c>
      <c r="C25" s="5">
        <f>COUNTIF('2022'!AD:AD,B25)</f>
        <v>1</v>
      </c>
    </row>
    <row r="26" spans="2:9" x14ac:dyDescent="0.25">
      <c r="B26">
        <v>12020400</v>
      </c>
      <c r="C26" s="5">
        <f>COUNTIF('2022'!AD:AD,B26)</f>
        <v>2</v>
      </c>
    </row>
    <row r="27" spans="2:9" x14ac:dyDescent="0.25">
      <c r="B27">
        <v>1203000000</v>
      </c>
      <c r="C27" s="5">
        <f>COUNTIF('2022'!AD:AD,B27)</f>
        <v>1</v>
      </c>
    </row>
    <row r="28" spans="2:9" x14ac:dyDescent="0.25">
      <c r="B28">
        <v>1204000000</v>
      </c>
      <c r="C28" s="5">
        <f>COUNTIF('2022'!AD:AD,B28)</f>
        <v>5</v>
      </c>
    </row>
    <row r="29" spans="2:9" x14ac:dyDescent="0.25">
      <c r="B29">
        <v>1205000000</v>
      </c>
      <c r="C29" s="5">
        <f>COUNTIF('2022'!AD:AD,B29)</f>
        <v>4</v>
      </c>
    </row>
    <row r="30" spans="2:9" x14ac:dyDescent="0.25">
      <c r="B30">
        <v>1207000000</v>
      </c>
      <c r="C30" s="5">
        <f>COUNTIF('2022'!AD:AD,B30)</f>
        <v>6</v>
      </c>
    </row>
    <row r="31" spans="2:9" x14ac:dyDescent="0.25">
      <c r="B31">
        <v>12070100</v>
      </c>
      <c r="C31" s="5">
        <f>COUNTIF('2022'!AD:AD,B31)</f>
        <v>1</v>
      </c>
    </row>
    <row r="32" spans="2:9" x14ac:dyDescent="0.25">
      <c r="B32">
        <v>1207100</v>
      </c>
      <c r="C32" s="5">
        <f>COUNTIF('2022'!AD:AD,B32)</f>
        <v>1</v>
      </c>
    </row>
    <row r="33" spans="2:3" x14ac:dyDescent="0.25">
      <c r="B33">
        <v>1208000000</v>
      </c>
      <c r="C33" s="5">
        <f>COUNTIF('2022'!AD:AD,B33)</f>
        <v>12</v>
      </c>
    </row>
    <row r="34" spans="2:3" x14ac:dyDescent="0.25">
      <c r="B34">
        <v>1209000000</v>
      </c>
      <c r="C34" s="5">
        <f>COUNTIF('2022'!AD:AD,B34)</f>
        <v>3</v>
      </c>
    </row>
    <row r="35" spans="2:3" x14ac:dyDescent="0.25">
      <c r="B35">
        <v>12100100</v>
      </c>
      <c r="C35" s="5">
        <f>COUNTIF('2022'!AD:AD,B35)</f>
        <v>1</v>
      </c>
    </row>
    <row r="36" spans="2:3" x14ac:dyDescent="0.25">
      <c r="B36">
        <v>12100200</v>
      </c>
      <c r="C36" s="5">
        <f>COUNTIF('2022'!AD:AD,B36)</f>
        <v>1</v>
      </c>
    </row>
    <row r="37" spans="2:3" x14ac:dyDescent="0.25">
      <c r="B37">
        <v>12100300</v>
      </c>
      <c r="C37" s="5">
        <f>COUNTIF('2022'!AD:AD,B37)</f>
        <v>4</v>
      </c>
    </row>
    <row r="38" spans="2:3" x14ac:dyDescent="0.25">
      <c r="B38">
        <v>12100400</v>
      </c>
      <c r="C38" s="5">
        <f>COUNTIF('2022'!AD:AD,B38)</f>
        <v>1</v>
      </c>
    </row>
    <row r="39" spans="2:3" x14ac:dyDescent="0.25">
      <c r="B39">
        <v>12100500</v>
      </c>
      <c r="C39" s="5">
        <f>COUNTIF('2022'!AD:AD,B39)</f>
        <v>1</v>
      </c>
    </row>
    <row r="40" spans="2:3" x14ac:dyDescent="0.25">
      <c r="B40">
        <v>12100700</v>
      </c>
      <c r="C40" s="5">
        <f>COUNTIF('2022'!AD:AD,B40)</f>
        <v>1</v>
      </c>
    </row>
    <row r="41" spans="2:3" x14ac:dyDescent="0.25">
      <c r="B41">
        <v>1212</v>
      </c>
      <c r="C41" s="5">
        <f>COUNTIF('2022'!AD:AD,B41)</f>
        <v>1</v>
      </c>
    </row>
    <row r="42" spans="2:3" x14ac:dyDescent="0.25">
      <c r="B42">
        <v>121200000</v>
      </c>
      <c r="C42" s="5">
        <f>COUNTIF('2022'!AD:AD,B42)</f>
        <v>1</v>
      </c>
    </row>
    <row r="43" spans="2:3" x14ac:dyDescent="0.25">
      <c r="B43">
        <v>1212000000</v>
      </c>
      <c r="C43" s="5">
        <f>COUNTIF('2022'!AD:AD,B43)</f>
        <v>12</v>
      </c>
    </row>
    <row r="44" spans="2:3" x14ac:dyDescent="0.25">
      <c r="B44">
        <v>1216000000</v>
      </c>
      <c r="C44" s="5">
        <f>COUNTIF('2022'!AD:AD,B44)</f>
        <v>6</v>
      </c>
    </row>
    <row r="45" spans="2:3" x14ac:dyDescent="0.25">
      <c r="B45">
        <v>1218000000</v>
      </c>
      <c r="C45" s="5">
        <f>COUNTIF('2022'!AD:AD,B45)</f>
        <v>1</v>
      </c>
    </row>
    <row r="46" spans="2:3" x14ac:dyDescent="0.25">
      <c r="B46">
        <v>1220000000</v>
      </c>
      <c r="C46" s="5">
        <f>COUNTIF('2022'!AD:AD,B46)</f>
        <v>8</v>
      </c>
    </row>
    <row r="47" spans="2:3" x14ac:dyDescent="0.25">
      <c r="B47">
        <v>1301000000</v>
      </c>
      <c r="C47" s="5">
        <f>COUNTIF('2022'!AD:AD,B47)</f>
        <v>17</v>
      </c>
    </row>
    <row r="48" spans="2:3" x14ac:dyDescent="0.25">
      <c r="B48">
        <v>1304000000</v>
      </c>
      <c r="C48" s="5">
        <f>COUNTIF('2022'!AD:AD,B48)</f>
        <v>14</v>
      </c>
    </row>
    <row r="49" spans="2:3" x14ac:dyDescent="0.25">
      <c r="B49">
        <v>1401000000</v>
      </c>
      <c r="C49" s="5">
        <f>COUNTIF('2022'!AD:AD,B49)</f>
        <v>15</v>
      </c>
    </row>
    <row r="50" spans="2:3" x14ac:dyDescent="0.25">
      <c r="B50">
        <v>29903</v>
      </c>
      <c r="C50" s="5">
        <f>COUNTIF('2022'!AD:AD,B50)</f>
        <v>1</v>
      </c>
    </row>
    <row r="51" spans="2:3" x14ac:dyDescent="0.25">
      <c r="B51" t="s">
        <v>836</v>
      </c>
      <c r="C51" s="5">
        <f>COUNTIF('2022'!AD:AD,B51)</f>
        <v>1</v>
      </c>
    </row>
    <row r="52" spans="2:3" x14ac:dyDescent="0.25">
      <c r="B52" t="s">
        <v>874</v>
      </c>
      <c r="C52" s="5">
        <f>COUNTIF('2022'!AD:AD,B52)</f>
        <v>1</v>
      </c>
    </row>
    <row r="53" spans="2:3" x14ac:dyDescent="0.25">
      <c r="B53" t="s">
        <v>854</v>
      </c>
      <c r="C53" s="5">
        <f>COUNTIF('2022'!AD:AD,B53)</f>
        <v>1</v>
      </c>
    </row>
    <row r="54" spans="2:3" x14ac:dyDescent="0.25">
      <c r="B54" t="s">
        <v>910</v>
      </c>
      <c r="C54" s="5">
        <f>COUNTIF('2022'!AD:AD,B54)</f>
        <v>1</v>
      </c>
    </row>
    <row r="55" spans="2:3" x14ac:dyDescent="0.25">
      <c r="B55" t="s">
        <v>960</v>
      </c>
      <c r="C55" s="5">
        <f>COUNTIF('2022'!AD:AD,B55)</f>
        <v>1</v>
      </c>
    </row>
    <row r="56" spans="2:3" x14ac:dyDescent="0.25">
      <c r="B56" t="s">
        <v>943</v>
      </c>
      <c r="C56" s="5">
        <f>COUNTIF('2022'!AD:AD,B56)</f>
        <v>1</v>
      </c>
    </row>
    <row r="57" spans="2:3" x14ac:dyDescent="0.25">
      <c r="B57" t="s">
        <v>959</v>
      </c>
      <c r="C57" s="5">
        <f>COUNTIF('2022'!AD:AD,B57)</f>
        <v>1</v>
      </c>
    </row>
    <row r="58" spans="2:3" x14ac:dyDescent="0.25">
      <c r="B58" t="s">
        <v>894</v>
      </c>
      <c r="C58" s="5">
        <f>COUNTIF('2022'!AD:AD,B58)</f>
        <v>1</v>
      </c>
    </row>
    <row r="59" spans="2:3" x14ac:dyDescent="0.25">
      <c r="B59" t="s">
        <v>1991</v>
      </c>
      <c r="C59" s="5">
        <f>COUNTIF('2022'!AD:AD,B59)</f>
        <v>1</v>
      </c>
    </row>
    <row r="60" spans="2:3" x14ac:dyDescent="0.25">
      <c r="B60" s="6" t="s">
        <v>32</v>
      </c>
      <c r="C60" s="7">
        <f>SUM(C7:C59)</f>
        <v>208</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A9115-2507-4EAB-B124-9DA91B6AFDC4}">
  <dimension ref="B2:K21"/>
  <sheetViews>
    <sheetView workbookViewId="0"/>
  </sheetViews>
  <sheetFormatPr baseColWidth="10" defaultRowHeight="14.7" x14ac:dyDescent="0.25"/>
  <cols>
    <col min="2" max="2" width="27.28515625" customWidth="1"/>
    <col min="3" max="3" width="15.5703125" customWidth="1"/>
    <col min="4" max="4" width="11.7109375" customWidth="1"/>
    <col min="5" max="5" width="5.85546875" customWidth="1"/>
    <col min="6" max="6" width="27.28515625" customWidth="1"/>
    <col min="7" max="7" width="15.5703125" customWidth="1"/>
    <col min="8" max="8" width="11.7109375" customWidth="1"/>
    <col min="10" max="10" width="35" customWidth="1"/>
    <col min="11" max="11" width="23.28515625" customWidth="1"/>
  </cols>
  <sheetData>
    <row r="2" spans="2:11" ht="25.75" x14ac:dyDescent="0.4">
      <c r="B2" s="17" t="s">
        <v>2774</v>
      </c>
    </row>
    <row r="3" spans="2:11" ht="15.45" x14ac:dyDescent="0.25">
      <c r="B3" s="3" t="s">
        <v>2775</v>
      </c>
    </row>
    <row r="6" spans="2:11" ht="18.399999999999999" x14ac:dyDescent="0.3">
      <c r="B6" s="50" t="s">
        <v>2776</v>
      </c>
      <c r="C6" s="51"/>
      <c r="F6" s="55" t="s">
        <v>5</v>
      </c>
      <c r="G6" s="51"/>
      <c r="J6" s="52" t="s">
        <v>2783</v>
      </c>
      <c r="K6" s="51"/>
    </row>
    <row r="7" spans="2:11" x14ac:dyDescent="0.25">
      <c r="B7" s="14" t="s">
        <v>2777</v>
      </c>
      <c r="C7" s="14" t="s">
        <v>2773</v>
      </c>
      <c r="D7" s="14" t="s">
        <v>2778</v>
      </c>
      <c r="F7" s="14" t="s">
        <v>2779</v>
      </c>
      <c r="G7" s="14" t="s">
        <v>2773</v>
      </c>
      <c r="H7" s="14" t="s">
        <v>2778</v>
      </c>
      <c r="J7" s="28"/>
      <c r="K7" s="28"/>
    </row>
    <row r="8" spans="2:11" ht="24.25" x14ac:dyDescent="0.4">
      <c r="B8" s="15" t="s">
        <v>252</v>
      </c>
      <c r="C8" s="16">
        <f>COUNTIF('2022'!G:G,B8)</f>
        <v>91</v>
      </c>
      <c r="D8" s="21">
        <f>C8/$C$12</f>
        <v>0.29641693811074921</v>
      </c>
      <c r="F8" s="15" t="s">
        <v>105</v>
      </c>
      <c r="G8" s="16">
        <f>COUNTIF('2022'!F:F,"Cantidad definida")</f>
        <v>99</v>
      </c>
      <c r="H8" s="21">
        <f>G8/$G$12</f>
        <v>0.32247557003257327</v>
      </c>
      <c r="J8" s="29" t="s">
        <v>2784</v>
      </c>
      <c r="K8" s="30">
        <f>C12</f>
        <v>307</v>
      </c>
    </row>
    <row r="9" spans="2:11" x14ac:dyDescent="0.25">
      <c r="B9" t="s">
        <v>83</v>
      </c>
      <c r="C9" s="5">
        <f>COUNTIF('2022'!G:G,B9)</f>
        <v>68</v>
      </c>
      <c r="D9" s="20">
        <f>C9/$C$12</f>
        <v>0.22149837133550487</v>
      </c>
      <c r="F9" t="s">
        <v>320</v>
      </c>
      <c r="G9" s="5">
        <f>COUNTIF('2022'!F:F,"Según demanda")</f>
        <v>96</v>
      </c>
      <c r="H9" s="20">
        <f>G9/$G$12</f>
        <v>0.31270358306188922</v>
      </c>
      <c r="J9" s="28"/>
      <c r="K9" s="28"/>
    </row>
    <row r="10" spans="2:11" x14ac:dyDescent="0.25">
      <c r="B10" s="15" t="s">
        <v>878</v>
      </c>
      <c r="C10" s="16">
        <f>COUNTIF('2022'!G:G,B10)</f>
        <v>1</v>
      </c>
      <c r="D10" s="21">
        <f>C10/$C$12</f>
        <v>3.2573289902280132E-3</v>
      </c>
      <c r="F10" s="15" t="s">
        <v>38</v>
      </c>
      <c r="G10" s="16">
        <f>COUNTIF('2022'!F:F,"Servicios")</f>
        <v>111</v>
      </c>
      <c r="H10" s="21">
        <f>G10/$G$12</f>
        <v>0.36156351791530944</v>
      </c>
      <c r="J10" s="29" t="s">
        <v>2785</v>
      </c>
      <c r="K10" s="31" t="str">
        <f>INDEX(B8:B11,MATCH(MAX(C8:C11),C8:C11,0))</f>
        <v>SERVICIOS</v>
      </c>
    </row>
    <row r="11" spans="2:11" ht="18.399999999999999" x14ac:dyDescent="0.3">
      <c r="B11" t="s">
        <v>39</v>
      </c>
      <c r="C11" s="5">
        <f>COUNTIF('2022'!G:G,B11)</f>
        <v>147</v>
      </c>
      <c r="D11" s="20">
        <f>C11/$C$12</f>
        <v>0.47882736156351791</v>
      </c>
      <c r="F11" t="s">
        <v>2780</v>
      </c>
      <c r="G11" s="5">
        <f>COUNTIF('2022'!F:F," ")+COUNTBLANK('2022'!F2:F308)</f>
        <v>1</v>
      </c>
      <c r="H11" s="20">
        <f>G11/$G$12</f>
        <v>3.2573289902280132E-3</v>
      </c>
      <c r="J11" s="29" t="s">
        <v>2786</v>
      </c>
      <c r="K11" s="32">
        <f>MAX(C8:C11)/C12</f>
        <v>0.47882736156351791</v>
      </c>
    </row>
    <row r="12" spans="2:11" x14ac:dyDescent="0.25">
      <c r="B12" s="18" t="s">
        <v>32</v>
      </c>
      <c r="C12" s="19">
        <f>SUM(C8:C11)</f>
        <v>307</v>
      </c>
      <c r="D12" s="22">
        <f>SUM(D8:D11)</f>
        <v>1</v>
      </c>
      <c r="F12" s="18" t="s">
        <v>32</v>
      </c>
      <c r="G12" s="19">
        <f>SUM(G8:G11)</f>
        <v>307</v>
      </c>
      <c r="H12" s="22">
        <f>SUM(H8:H11)</f>
        <v>1</v>
      </c>
      <c r="J12" s="28"/>
      <c r="K12" s="28"/>
    </row>
    <row r="13" spans="2:11" x14ac:dyDescent="0.25">
      <c r="J13" s="29" t="s">
        <v>2787</v>
      </c>
      <c r="K13" s="33" t="str">
        <f>INDEX(F8:F11,MATCH(MAX(G8:G11),G8:G11,0))</f>
        <v>Servicios</v>
      </c>
    </row>
    <row r="14" spans="2:11" ht="18.399999999999999" x14ac:dyDescent="0.3">
      <c r="J14" s="29" t="s">
        <v>2786</v>
      </c>
      <c r="K14" s="34">
        <f>MAX(G8:G11)/G12</f>
        <v>0.36156351791530944</v>
      </c>
    </row>
    <row r="15" spans="2:11" ht="18.399999999999999" x14ac:dyDescent="0.3">
      <c r="B15" s="53" t="s">
        <v>2781</v>
      </c>
      <c r="C15" s="51"/>
      <c r="D15" s="51"/>
      <c r="E15" s="51"/>
      <c r="F15" s="51"/>
      <c r="J15" s="28"/>
      <c r="K15" s="28"/>
    </row>
    <row r="16" spans="2:11" ht="29.4" x14ac:dyDescent="0.25">
      <c r="B16" s="24" t="s">
        <v>2782</v>
      </c>
      <c r="C16" s="25" t="s">
        <v>105</v>
      </c>
      <c r="D16" s="25" t="s">
        <v>320</v>
      </c>
      <c r="E16" s="25" t="s">
        <v>38</v>
      </c>
      <c r="F16" s="25" t="s">
        <v>2780</v>
      </c>
      <c r="G16" s="25" t="s">
        <v>32</v>
      </c>
      <c r="J16" s="29" t="s">
        <v>2788</v>
      </c>
      <c r="K16" s="28"/>
    </row>
    <row r="17" spans="2:11" ht="21.3" x14ac:dyDescent="0.35">
      <c r="B17" s="26" t="s">
        <v>252</v>
      </c>
      <c r="C17" s="27">
        <f>COUNTIFS('2022'!G:G,"BIENES",'2022'!F:F,"Cantidad definida")</f>
        <v>49</v>
      </c>
      <c r="D17" s="27">
        <f>COUNTIFS('2022'!G:G,"BIENES",'2022'!F:F,"Según demanda")</f>
        <v>42</v>
      </c>
      <c r="E17" s="27">
        <f>COUNTIFS('2022'!G:G,"BIENES",'2022'!F:F,"Servicios")</f>
        <v>0</v>
      </c>
      <c r="F17" s="27">
        <f>COUNTIFS('2022'!G:G,"BIENES",'2022'!F:F," ")</f>
        <v>0</v>
      </c>
      <c r="G17" s="27">
        <f>SUM(C17:F17)</f>
        <v>91</v>
      </c>
      <c r="J17" s="35" t="s">
        <v>2789</v>
      </c>
      <c r="K17" s="36">
        <f>MAX(C17:F20)</f>
        <v>93</v>
      </c>
    </row>
    <row r="18" spans="2:11" x14ac:dyDescent="0.25">
      <c r="B18" s="1" t="s">
        <v>83</v>
      </c>
      <c r="C18" s="5">
        <f>COUNTIFS('2022'!G:G,"BIENES/SERVICIOS",'2022'!F:F,"Cantidad definida")</f>
        <v>35</v>
      </c>
      <c r="D18" s="5">
        <f>COUNTIFS('2022'!G:G,"BIENES/SERVICIOS",'2022'!F:F,"Según demanda")</f>
        <v>16</v>
      </c>
      <c r="E18" s="5">
        <f>COUNTIFS('2022'!G:G,"BIENES/SERVICIOS",'2022'!F:F,"Servicios")</f>
        <v>17</v>
      </c>
      <c r="F18" s="5">
        <f>COUNTIFS('2022'!G:G,"BIENES/SERVICIOS",'2022'!F:F," ")</f>
        <v>0</v>
      </c>
      <c r="G18" s="5">
        <f>SUM(C18:F18)</f>
        <v>68</v>
      </c>
      <c r="J18" s="28"/>
      <c r="K18" s="28"/>
    </row>
    <row r="19" spans="2:11" x14ac:dyDescent="0.25">
      <c r="B19" s="26" t="s">
        <v>878</v>
      </c>
      <c r="C19" s="27">
        <f>COUNTIFS('2022'!G:G,"OBRA PÚBLICA",'2022'!F:F,"Cantidad definida")</f>
        <v>0</v>
      </c>
      <c r="D19" s="27">
        <f>COUNTIFS('2022'!G:G,"OBRA PÚBLICA",'2022'!F:F,"Según demanda")</f>
        <v>0</v>
      </c>
      <c r="E19" s="27">
        <f>COUNTIFS('2022'!G:G,"OBRA PÚBLICA",'2022'!F:F,"Servicios")</f>
        <v>1</v>
      </c>
      <c r="F19" s="27">
        <f>COUNTIFS('2022'!G:G,"OBRA PÚBLICA",'2022'!F:F," ")</f>
        <v>0</v>
      </c>
      <c r="G19" s="27">
        <f>SUM(C19:F19)</f>
        <v>1</v>
      </c>
    </row>
    <row r="20" spans="2:11" x14ac:dyDescent="0.25">
      <c r="B20" s="1" t="s">
        <v>39</v>
      </c>
      <c r="C20" s="5">
        <f>COUNTIFS('2022'!G:G,"SERVICIOS",'2022'!F:F,"Cantidad definida")</f>
        <v>15</v>
      </c>
      <c r="D20" s="5">
        <f>COUNTIFS('2022'!G:G,"SERVICIOS",'2022'!F:F,"Según demanda")</f>
        <v>38</v>
      </c>
      <c r="E20" s="5">
        <f>COUNTIFS('2022'!G:G,"SERVICIOS",'2022'!F:F,"Servicios")</f>
        <v>93</v>
      </c>
      <c r="F20" s="5">
        <f>COUNTIFS('2022'!G:G,"SERVICIOS",'2022'!F:F," ")</f>
        <v>1</v>
      </c>
      <c r="G20" s="5">
        <f>SUM(C20:F20)</f>
        <v>147</v>
      </c>
    </row>
    <row r="21" spans="2:11" x14ac:dyDescent="0.25">
      <c r="B21" s="23" t="s">
        <v>32</v>
      </c>
      <c r="C21" s="24">
        <f>SUM(C17:C20)</f>
        <v>99</v>
      </c>
      <c r="D21" s="24">
        <f>SUM(D17:D20)</f>
        <v>96</v>
      </c>
      <c r="E21" s="24">
        <f>SUM(E17:E20)</f>
        <v>111</v>
      </c>
      <c r="F21" s="24">
        <f>SUM(F17:F20)</f>
        <v>1</v>
      </c>
      <c r="G21" s="24">
        <f>SUM(G17:G20)</f>
        <v>307</v>
      </c>
    </row>
  </sheetData>
  <mergeCells count="4">
    <mergeCell ref="B6:C6"/>
    <mergeCell ref="F6:G6"/>
    <mergeCell ref="B15:F15"/>
    <mergeCell ref="J6:K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A0FBD-04D6-433A-87F1-B7EF19E74385}">
  <dimension ref="B2:M41"/>
  <sheetViews>
    <sheetView workbookViewId="0"/>
  </sheetViews>
  <sheetFormatPr baseColWidth="10" defaultRowHeight="14.7" x14ac:dyDescent="0.25"/>
  <cols>
    <col min="2" max="2" width="19.42578125" customWidth="1"/>
    <col min="3" max="3" width="15.5703125" customWidth="1"/>
    <col min="4" max="4" width="13.5703125" customWidth="1"/>
    <col min="6" max="6" width="35" customWidth="1"/>
    <col min="7" max="7" width="19.42578125" customWidth="1"/>
    <col min="8" max="8" width="15.5703125" customWidth="1"/>
    <col min="10" max="10" width="15.5703125" customWidth="1"/>
    <col min="11" max="11" width="35" customWidth="1"/>
    <col min="12" max="12" width="15.5703125" customWidth="1"/>
    <col min="13" max="13" width="11.7109375" customWidth="1"/>
  </cols>
  <sheetData>
    <row r="2" spans="2:13" ht="25.75" x14ac:dyDescent="0.4">
      <c r="B2" s="17" t="s">
        <v>2790</v>
      </c>
    </row>
    <row r="3" spans="2:13" ht="15.45" x14ac:dyDescent="0.25">
      <c r="B3" s="3" t="s">
        <v>2791</v>
      </c>
    </row>
    <row r="6" spans="2:13" ht="18.399999999999999" x14ac:dyDescent="0.3">
      <c r="B6" s="50" t="s">
        <v>2792</v>
      </c>
      <c r="C6" s="51"/>
      <c r="D6" s="51"/>
      <c r="F6" s="52" t="s">
        <v>2783</v>
      </c>
      <c r="G6" s="51"/>
      <c r="J6" s="54" t="s">
        <v>2800</v>
      </c>
      <c r="K6" s="51"/>
      <c r="L6" s="51"/>
    </row>
    <row r="7" spans="2:13" x14ac:dyDescent="0.25">
      <c r="B7" s="14" t="s">
        <v>2793</v>
      </c>
      <c r="C7" s="14" t="s">
        <v>2773</v>
      </c>
      <c r="D7" s="14" t="s">
        <v>2778</v>
      </c>
      <c r="F7" s="28"/>
      <c r="G7" s="28"/>
      <c r="J7" s="43" t="s">
        <v>2801</v>
      </c>
      <c r="K7" s="43" t="s">
        <v>2802</v>
      </c>
      <c r="L7" s="43" t="s">
        <v>2773</v>
      </c>
      <c r="M7" s="43" t="s">
        <v>2778</v>
      </c>
    </row>
    <row r="8" spans="2:13" ht="25.75" x14ac:dyDescent="0.4">
      <c r="B8" s="15" t="s">
        <v>999</v>
      </c>
      <c r="C8" s="16">
        <f>COUNTIF('2022'!AE:AE,B8)</f>
        <v>4</v>
      </c>
      <c r="D8" s="21">
        <f t="shared" ref="D8:D40" si="0">C8/$C$41</f>
        <v>1.3029315960912053E-2</v>
      </c>
      <c r="F8" s="29" t="s">
        <v>2784</v>
      </c>
      <c r="G8" s="37">
        <f>C41</f>
        <v>307</v>
      </c>
      <c r="J8" s="44" t="s">
        <v>2803</v>
      </c>
      <c r="K8" s="44" t="s">
        <v>38</v>
      </c>
      <c r="L8" s="45" cm="1">
        <f t="array" ref="L8">SUMPRODUCT((LEFT('2022'!AE:AE,1)="1")*1)</f>
        <v>182</v>
      </c>
      <c r="M8" s="48">
        <f>L8/$L$11</f>
        <v>0.59283387622149841</v>
      </c>
    </row>
    <row r="9" spans="2:13" x14ac:dyDescent="0.25">
      <c r="B9" t="s">
        <v>570</v>
      </c>
      <c r="C9" s="5">
        <f>COUNTIF('2022'!AE:AE,B9)</f>
        <v>3</v>
      </c>
      <c r="D9" s="20">
        <f t="shared" si="0"/>
        <v>9.7719869706840382E-3</v>
      </c>
      <c r="F9" s="28"/>
      <c r="G9" s="28"/>
      <c r="J9" t="s">
        <v>2804</v>
      </c>
      <c r="K9" t="s">
        <v>2805</v>
      </c>
      <c r="L9" s="5" cm="1">
        <f t="array" ref="L9">SUMPRODUCT((LEFT('2022'!AE:AE,1)="2")*1)</f>
        <v>49</v>
      </c>
      <c r="M9" s="20">
        <f>L9/$L$11</f>
        <v>0.15960912052117263</v>
      </c>
    </row>
    <row r="10" spans="2:13" ht="25.75" x14ac:dyDescent="0.4">
      <c r="B10" s="15" t="s">
        <v>1268</v>
      </c>
      <c r="C10" s="16">
        <f>COUNTIF('2022'!AE:AE,B10)</f>
        <v>2</v>
      </c>
      <c r="D10" s="21">
        <f t="shared" si="0"/>
        <v>6.5146579804560263E-3</v>
      </c>
      <c r="F10" s="29" t="s">
        <v>2794</v>
      </c>
      <c r="G10" s="38">
        <f>COUNTA(B8:B40)</f>
        <v>33</v>
      </c>
      <c r="J10" s="44" t="s">
        <v>2806</v>
      </c>
      <c r="K10" s="44" t="s">
        <v>2807</v>
      </c>
      <c r="L10" s="45" cm="1">
        <f t="array" ref="L10">SUMPRODUCT((LEFT('2022'!AE:AE,1)="5")*1)</f>
        <v>76</v>
      </c>
      <c r="M10" s="48">
        <f>L10/$L$11</f>
        <v>0.24755700325732899</v>
      </c>
    </row>
    <row r="11" spans="2:13" x14ac:dyDescent="0.25">
      <c r="B11" t="s">
        <v>394</v>
      </c>
      <c r="C11" s="5">
        <f>COUNTIF('2022'!AE:AE,B11)</f>
        <v>1</v>
      </c>
      <c r="D11" s="20">
        <f t="shared" si="0"/>
        <v>3.2573289902280132E-3</v>
      </c>
      <c r="F11" s="28"/>
      <c r="G11" s="28"/>
      <c r="J11" s="46" t="s">
        <v>32</v>
      </c>
      <c r="K11" s="46"/>
      <c r="L11" s="47">
        <f>SUM(L8:L10)</f>
        <v>307</v>
      </c>
      <c r="M11" s="49">
        <f>SUM(M8:M10)</f>
        <v>1</v>
      </c>
    </row>
    <row r="12" spans="2:13" ht="18.399999999999999" x14ac:dyDescent="0.3">
      <c r="B12" s="15" t="s">
        <v>552</v>
      </c>
      <c r="C12" s="16">
        <f>COUNTIF('2022'!AE:AE,B12)</f>
        <v>43</v>
      </c>
      <c r="D12" s="21">
        <f t="shared" si="0"/>
        <v>0.14006514657980457</v>
      </c>
      <c r="F12" s="29" t="s">
        <v>2795</v>
      </c>
      <c r="G12" s="39" t="str">
        <f>INDEX(B8:B40,MATCH(MAX(C8:C40),C8:C40,0))</f>
        <v>1.03.07</v>
      </c>
    </row>
    <row r="13" spans="2:13" ht="21.3" x14ac:dyDescent="0.35">
      <c r="B13" t="s">
        <v>2316</v>
      </c>
      <c r="C13" s="5">
        <f>COUNTIF('2022'!AE:AE,B13)</f>
        <v>1</v>
      </c>
      <c r="D13" s="20">
        <f t="shared" si="0"/>
        <v>3.2573289902280132E-3</v>
      </c>
      <c r="F13" s="29" t="s">
        <v>2796</v>
      </c>
      <c r="G13" s="40">
        <f>MAX(C8:C40)</f>
        <v>43</v>
      </c>
    </row>
    <row r="14" spans="2:13" x14ac:dyDescent="0.25">
      <c r="B14" s="15" t="s">
        <v>290</v>
      </c>
      <c r="C14" s="16">
        <f>COUNTIF('2022'!AE:AE,B14)</f>
        <v>8</v>
      </c>
      <c r="D14" s="21">
        <f t="shared" si="0"/>
        <v>2.6058631921824105E-2</v>
      </c>
      <c r="F14" s="28"/>
      <c r="G14" s="28"/>
    </row>
    <row r="15" spans="2:13" ht="21.3" x14ac:dyDescent="0.35">
      <c r="B15" t="s">
        <v>338</v>
      </c>
      <c r="C15" s="5">
        <f>COUNTIF('2022'!AE:AE,B15)</f>
        <v>2</v>
      </c>
      <c r="D15" s="20">
        <f t="shared" si="0"/>
        <v>6.5146579804560263E-3</v>
      </c>
      <c r="F15" s="29" t="s">
        <v>2797</v>
      </c>
      <c r="G15" s="36">
        <f>ROUND(AVERAGE(C8:C40),1)</f>
        <v>9.3000000000000007</v>
      </c>
    </row>
    <row r="16" spans="2:13" x14ac:dyDescent="0.25">
      <c r="B16" s="15" t="s">
        <v>2463</v>
      </c>
      <c r="C16" s="16">
        <f>COUNTIF('2022'!AE:AE,B16)</f>
        <v>9</v>
      </c>
      <c r="D16" s="21">
        <f t="shared" si="0"/>
        <v>2.9315960912052116E-2</v>
      </c>
      <c r="F16" s="28"/>
      <c r="G16" s="28"/>
    </row>
    <row r="17" spans="2:8" x14ac:dyDescent="0.25">
      <c r="B17" t="s">
        <v>78</v>
      </c>
      <c r="C17" s="5">
        <f>COUNTIF('2022'!AE:AE,B17)</f>
        <v>12</v>
      </c>
      <c r="D17" s="20">
        <f t="shared" si="0"/>
        <v>3.9087947882736153E-2</v>
      </c>
    </row>
    <row r="18" spans="2:8" x14ac:dyDescent="0.25">
      <c r="B18" s="15" t="s">
        <v>815</v>
      </c>
      <c r="C18" s="16">
        <f>COUNTIF('2022'!AE:AE,B18)</f>
        <v>5</v>
      </c>
      <c r="D18" s="21">
        <f t="shared" si="0"/>
        <v>1.6286644951140065E-2</v>
      </c>
    </row>
    <row r="19" spans="2:8" ht="18.399999999999999" x14ac:dyDescent="0.3">
      <c r="B19" t="s">
        <v>610</v>
      </c>
      <c r="C19" s="5">
        <f>COUNTIF('2022'!AE:AE,B19)</f>
        <v>6</v>
      </c>
      <c r="D19" s="20">
        <f t="shared" si="0"/>
        <v>1.9543973941368076E-2</v>
      </c>
      <c r="F19" s="53" t="s">
        <v>2798</v>
      </c>
      <c r="G19" s="51"/>
      <c r="H19" s="51"/>
    </row>
    <row r="20" spans="2:8" x14ac:dyDescent="0.25">
      <c r="B20" s="15" t="s">
        <v>122</v>
      </c>
      <c r="C20" s="16">
        <f>COUNTIF('2022'!AE:AE,B20)</f>
        <v>4</v>
      </c>
      <c r="D20" s="21">
        <f t="shared" si="0"/>
        <v>1.3029315960912053E-2</v>
      </c>
      <c r="F20" s="24" t="s">
        <v>2799</v>
      </c>
      <c r="G20" s="24" t="s">
        <v>2793</v>
      </c>
      <c r="H20" s="24" t="s">
        <v>2773</v>
      </c>
    </row>
    <row r="21" spans="2:8" x14ac:dyDescent="0.25">
      <c r="B21" t="s">
        <v>142</v>
      </c>
      <c r="C21" s="5">
        <f>COUNTIF('2022'!AE:AE,B21)</f>
        <v>5</v>
      </c>
      <c r="D21" s="20">
        <f t="shared" si="0"/>
        <v>1.6286644951140065E-2</v>
      </c>
      <c r="F21" s="42">
        <v>1</v>
      </c>
      <c r="G21" s="27" t="str">
        <f>INDEX(B8:B40,MATCH(LARGE(C8:C40,1),C8:C40,0))</f>
        <v>1.03.07</v>
      </c>
      <c r="H21" s="27">
        <f>LARGE(C8:C40,1)</f>
        <v>43</v>
      </c>
    </row>
    <row r="22" spans="2:8" x14ac:dyDescent="0.25">
      <c r="B22" s="15" t="s">
        <v>855</v>
      </c>
      <c r="C22" s="16">
        <f>COUNTIF('2022'!AE:AE,B22)</f>
        <v>38</v>
      </c>
      <c r="D22" s="21">
        <f t="shared" si="0"/>
        <v>0.12377850162866449</v>
      </c>
      <c r="F22" s="41">
        <v>2</v>
      </c>
      <c r="G22" s="5" t="str">
        <f>INDEX(B8:B40,MATCH(LARGE(C8:C40,2),C8:C40,0))</f>
        <v>1.08.05</v>
      </c>
      <c r="H22" s="5">
        <f>LARGE(C8:C40,2)</f>
        <v>38</v>
      </c>
    </row>
    <row r="23" spans="2:8" x14ac:dyDescent="0.25">
      <c r="B23" t="s">
        <v>1485</v>
      </c>
      <c r="C23" s="5">
        <f>COUNTIF('2022'!AE:AE,B23)</f>
        <v>10</v>
      </c>
      <c r="D23" s="20">
        <f t="shared" si="0"/>
        <v>3.2573289902280131E-2</v>
      </c>
      <c r="F23" s="42">
        <v>3</v>
      </c>
      <c r="G23" s="27" t="str">
        <f>INDEX(B8:B40,MATCH(LARGE(C8:C40,3),C8:C40,0))</f>
        <v>1.08.08</v>
      </c>
      <c r="H23" s="27">
        <f>LARGE(C8:C40,3)</f>
        <v>29</v>
      </c>
    </row>
    <row r="24" spans="2:8" x14ac:dyDescent="0.25">
      <c r="B24" s="15" t="s">
        <v>57</v>
      </c>
      <c r="C24" s="16">
        <f>COUNTIF('2022'!AE:AE,B24)</f>
        <v>29</v>
      </c>
      <c r="D24" s="21">
        <f t="shared" si="0"/>
        <v>9.4462540716612378E-2</v>
      </c>
      <c r="F24" s="41">
        <v>4</v>
      </c>
      <c r="G24" s="5" t="str">
        <f>INDEX(B8:B40,MATCH(LARGE(C8:C40,4),C8:C40,0))</f>
        <v>2.99.03</v>
      </c>
      <c r="H24" s="5">
        <f>LARGE(C8:C40,4)</f>
        <v>24</v>
      </c>
    </row>
    <row r="25" spans="2:8" x14ac:dyDescent="0.25">
      <c r="B25" t="s">
        <v>451</v>
      </c>
      <c r="C25" s="5">
        <f>COUNTIF('2022'!AE:AE,B25)</f>
        <v>6</v>
      </c>
      <c r="D25" s="20">
        <f t="shared" si="0"/>
        <v>1.9543973941368076E-2</v>
      </c>
      <c r="F25" s="42">
        <v>5</v>
      </c>
      <c r="G25" s="27" t="str">
        <f>INDEX(B8:B40,MATCH(LARGE(C8:C40,5),C8:C40,0))</f>
        <v>5.01.03</v>
      </c>
      <c r="H25" s="27">
        <f>LARGE(C8:C40,5)</f>
        <v>23</v>
      </c>
    </row>
    <row r="26" spans="2:8" x14ac:dyDescent="0.25">
      <c r="B26" s="15" t="s">
        <v>733</v>
      </c>
      <c r="C26" s="16">
        <f>COUNTIF('2022'!AE:AE,B26)</f>
        <v>2</v>
      </c>
      <c r="D26" s="21">
        <f t="shared" si="0"/>
        <v>6.5146579804560263E-3</v>
      </c>
      <c r="F26" s="41">
        <v>6</v>
      </c>
      <c r="G26" s="5" t="str">
        <f>INDEX(B8:B40,MATCH(LARGE(C8:C40,6),C8:C40,0))</f>
        <v>5.01.04</v>
      </c>
      <c r="H26" s="5">
        <f>LARGE(C8:C40,6)</f>
        <v>21</v>
      </c>
    </row>
    <row r="27" spans="2:8" x14ac:dyDescent="0.25">
      <c r="B27" t="s">
        <v>268</v>
      </c>
      <c r="C27" s="5">
        <f>COUNTIF('2022'!AE:AE,B27)</f>
        <v>1</v>
      </c>
      <c r="D27" s="20">
        <f t="shared" si="0"/>
        <v>3.2573289902280132E-3</v>
      </c>
      <c r="F27" s="42">
        <v>7</v>
      </c>
      <c r="G27" s="27" t="str">
        <f>INDEX(B8:B40,MATCH(LARGE(C8:C40,7),C8:C40,0))</f>
        <v>5.99.03</v>
      </c>
      <c r="H27" s="27">
        <f>LARGE(C8:C40,7)</f>
        <v>13</v>
      </c>
    </row>
    <row r="28" spans="2:8" x14ac:dyDescent="0.25">
      <c r="B28" s="15" t="s">
        <v>448</v>
      </c>
      <c r="C28" s="16">
        <f>COUNTIF('2022'!AE:AE,B28)</f>
        <v>7</v>
      </c>
      <c r="D28" s="21">
        <f t="shared" si="0"/>
        <v>2.2801302931596091E-2</v>
      </c>
      <c r="F28" s="41">
        <v>8</v>
      </c>
      <c r="G28" s="5" t="str">
        <f>INDEX(B8:B40,MATCH(LARGE(C8:C40,8),C8:C40,0))</f>
        <v>1.04.06</v>
      </c>
      <c r="H28" s="5">
        <f>LARGE(C8:C40,8)</f>
        <v>12</v>
      </c>
    </row>
    <row r="29" spans="2:8" x14ac:dyDescent="0.25">
      <c r="B29" t="s">
        <v>358</v>
      </c>
      <c r="C29" s="5">
        <f>COUNTIF('2022'!AE:AE,B29)</f>
        <v>24</v>
      </c>
      <c r="D29" s="20">
        <f t="shared" si="0"/>
        <v>7.8175895765472306E-2</v>
      </c>
      <c r="F29" s="42">
        <v>9</v>
      </c>
      <c r="G29" s="27" t="str">
        <f>INDEX(B8:B40,MATCH(LARGE(C8:C40,9),C8:C40,0))</f>
        <v>1.08.07</v>
      </c>
      <c r="H29" s="27">
        <f>LARGE(C8:C40,9)</f>
        <v>10</v>
      </c>
    </row>
    <row r="30" spans="2:8" x14ac:dyDescent="0.25">
      <c r="B30" s="15" t="s">
        <v>627</v>
      </c>
      <c r="C30" s="16">
        <f>COUNTIF('2022'!AE:AE,B30)</f>
        <v>4</v>
      </c>
      <c r="D30" s="21">
        <f t="shared" si="0"/>
        <v>1.3029315960912053E-2</v>
      </c>
      <c r="F30" s="41">
        <v>10</v>
      </c>
      <c r="G30" s="5" t="str">
        <f>INDEX(B8:B40,MATCH(LARGE(C8:C40,10),C8:C40,0))</f>
        <v>1.08.07</v>
      </c>
      <c r="H30" s="5">
        <f>LARGE(C8:C40,10)</f>
        <v>10</v>
      </c>
    </row>
    <row r="31" spans="2:8" x14ac:dyDescent="0.25">
      <c r="B31" t="s">
        <v>2628</v>
      </c>
      <c r="C31" s="5">
        <f>COUNTIF('2022'!AE:AE,B31)</f>
        <v>4</v>
      </c>
      <c r="D31" s="20">
        <f t="shared" si="0"/>
        <v>1.3029315960912053E-2</v>
      </c>
    </row>
    <row r="32" spans="2:8" x14ac:dyDescent="0.25">
      <c r="B32" s="15" t="s">
        <v>2543</v>
      </c>
      <c r="C32" s="16">
        <f>COUNTIF('2022'!AE:AE,B32)</f>
        <v>1</v>
      </c>
      <c r="D32" s="21">
        <f t="shared" si="0"/>
        <v>3.2573289902280132E-3</v>
      </c>
    </row>
    <row r="33" spans="2:4" x14ac:dyDescent="0.25">
      <c r="B33" t="s">
        <v>2261</v>
      </c>
      <c r="C33" s="5">
        <f>COUNTIF('2022'!AE:AE,B33)</f>
        <v>2</v>
      </c>
      <c r="D33" s="20">
        <f t="shared" si="0"/>
        <v>6.5146579804560263E-3</v>
      </c>
    </row>
    <row r="34" spans="2:4" x14ac:dyDescent="0.25">
      <c r="B34" s="15" t="s">
        <v>1018</v>
      </c>
      <c r="C34" s="16">
        <f>COUNTIF('2022'!AE:AE,B34)</f>
        <v>23</v>
      </c>
      <c r="D34" s="21">
        <f t="shared" si="0"/>
        <v>7.4918566775244305E-2</v>
      </c>
    </row>
    <row r="35" spans="2:4" x14ac:dyDescent="0.25">
      <c r="B35" t="s">
        <v>911</v>
      </c>
      <c r="C35" s="5">
        <f>COUNTIF('2022'!AE:AE,B35)</f>
        <v>21</v>
      </c>
      <c r="D35" s="20">
        <f t="shared" si="0"/>
        <v>6.8403908794788276E-2</v>
      </c>
    </row>
    <row r="36" spans="2:4" x14ac:dyDescent="0.25">
      <c r="B36" s="15" t="s">
        <v>519</v>
      </c>
      <c r="C36" s="16">
        <f>COUNTIF('2022'!AE:AE,B36)</f>
        <v>10</v>
      </c>
      <c r="D36" s="21">
        <f t="shared" si="0"/>
        <v>3.2573289902280131E-2</v>
      </c>
    </row>
    <row r="37" spans="2:4" x14ac:dyDescent="0.25">
      <c r="B37" t="s">
        <v>1037</v>
      </c>
      <c r="C37" s="5">
        <f>COUNTIF('2022'!AE:AE,B37)</f>
        <v>4</v>
      </c>
      <c r="D37" s="20">
        <f t="shared" si="0"/>
        <v>1.3029315960912053E-2</v>
      </c>
    </row>
    <row r="38" spans="2:4" x14ac:dyDescent="0.25">
      <c r="B38" s="15" t="s">
        <v>211</v>
      </c>
      <c r="C38" s="16">
        <f>COUNTIF('2022'!AE:AE,B38)</f>
        <v>1</v>
      </c>
      <c r="D38" s="21">
        <f t="shared" si="0"/>
        <v>3.2573289902280132E-3</v>
      </c>
    </row>
    <row r="39" spans="2:4" x14ac:dyDescent="0.25">
      <c r="B39" t="s">
        <v>101</v>
      </c>
      <c r="C39" s="5">
        <f>COUNTIF('2022'!AE:AE,B39)</f>
        <v>2</v>
      </c>
      <c r="D39" s="20">
        <f t="shared" si="0"/>
        <v>6.5146579804560263E-3</v>
      </c>
    </row>
    <row r="40" spans="2:4" x14ac:dyDescent="0.25">
      <c r="B40" s="15" t="s">
        <v>308</v>
      </c>
      <c r="C40" s="16">
        <f>COUNTIF('2022'!AE:AE,B40)</f>
        <v>13</v>
      </c>
      <c r="D40" s="21">
        <f t="shared" si="0"/>
        <v>4.2345276872964167E-2</v>
      </c>
    </row>
    <row r="41" spans="2:4" x14ac:dyDescent="0.25">
      <c r="B41" s="18" t="s">
        <v>32</v>
      </c>
      <c r="C41" s="19">
        <f>SUM(C8:C40)</f>
        <v>307</v>
      </c>
      <c r="D41" s="22">
        <f>SUM(D8:D40)</f>
        <v>1.0000000000000002</v>
      </c>
    </row>
  </sheetData>
  <mergeCells count="4">
    <mergeCell ref="B6:D6"/>
    <mergeCell ref="F6:G6"/>
    <mergeCell ref="F19:H19"/>
    <mergeCell ref="J6:L6"/>
  </mergeCells>
  <pageMargins left="0.7" right="0.7" top="0.75" bottom="0.75" header="0.3" footer="0.3"/>
  <drawing r:id="rId1"/>
</worksheet>
</file>

<file path=docMetadata/LabelInfo.xml><?xml version="1.0" encoding="utf-8"?>
<clbl:labelList xmlns:clbl="http://schemas.microsoft.com/office/2020/mipLabelMetadata">
  <clbl:label id="{980584af-eec4-4e0e-8b1c-9b482da0b019}" enabled="0" method="" siteId="{980584af-eec4-4e0e-8b1c-9b482da0b01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2022</vt:lpstr>
      <vt:lpstr>SQL</vt:lpstr>
      <vt:lpstr>Dashboard</vt:lpstr>
      <vt:lpstr>Dashboard Clasificación</vt:lpstr>
      <vt:lpstr>Dashboard Subpartidas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Maria Cisneros Ruiz</cp:lastModifiedBy>
  <dcterms:created xsi:type="dcterms:W3CDTF">2026-06-05T13:35:05Z</dcterms:created>
  <dcterms:modified xsi:type="dcterms:W3CDTF">2026-06-23T23:11:19Z</dcterms:modified>
</cp:coreProperties>
</file>